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08" windowWidth="15216" windowHeight="8388" activeTab="1"/>
  </bookViews>
  <sheets>
    <sheet name="Grundkurse" sheetId="1" r:id="rId1"/>
    <sheet name="Abiturnoten" sheetId="2" r:id="rId2"/>
    <sheet name="Punkteverteilung" sheetId="3" r:id="rId3"/>
  </sheets>
  <definedNames>
    <definedName name="_xlnm.Print_Area" localSheetId="0">'Grundkurse'!$A$1:$J$38</definedName>
    <definedName name="Farbe">#REF!</definedName>
  </definedNames>
  <calcPr fullCalcOnLoad="1"/>
</workbook>
</file>

<file path=xl/sharedStrings.xml><?xml version="1.0" encoding="utf-8"?>
<sst xmlns="http://schemas.openxmlformats.org/spreadsheetml/2006/main" count="131" uniqueCount="97">
  <si>
    <t>Summe</t>
  </si>
  <si>
    <t xml:space="preserve"> </t>
  </si>
  <si>
    <t>Grundkursbereich</t>
  </si>
  <si>
    <t>sprachlich-literarisches Aufgabenfeld</t>
  </si>
  <si>
    <t>Deutsch</t>
  </si>
  <si>
    <t>Englisch</t>
  </si>
  <si>
    <t>gesellschaftswissenschaftliches Aufgabenfeld</t>
  </si>
  <si>
    <t>Politik &amp; Wirtschaft</t>
  </si>
  <si>
    <t>Geschichte</t>
  </si>
  <si>
    <t>Religion/ Ethik</t>
  </si>
  <si>
    <t>mathematisch-naturwissenschaftlich-technisches Aufgabenfeld</t>
  </si>
  <si>
    <t>Mathematik</t>
  </si>
  <si>
    <t>Sport</t>
  </si>
  <si>
    <t>Summe Grundkursbereich</t>
  </si>
  <si>
    <t>1. Prüfungsfach (LK)</t>
  </si>
  <si>
    <t>2. Prüfungsfach (LK)</t>
  </si>
  <si>
    <t>3. Prüfungsfach (GK)</t>
  </si>
  <si>
    <t>4. Prüfungsfach (GK)</t>
  </si>
  <si>
    <t>5. Prüfungsfach (GK)</t>
  </si>
  <si>
    <t>Übertrag Grundkursbereich</t>
  </si>
  <si>
    <t>Leistungsbereich</t>
  </si>
  <si>
    <t>Abiturbereich</t>
  </si>
  <si>
    <t>Prüfungsfächer</t>
  </si>
  <si>
    <t>schriftlich</t>
  </si>
  <si>
    <t>mündlich</t>
  </si>
  <si>
    <t>x2</t>
  </si>
  <si>
    <t>1. Prüfungsfach:</t>
  </si>
  <si>
    <t>2. Prüfungsfach:</t>
  </si>
  <si>
    <t>3. Prüfungsfach:</t>
  </si>
  <si>
    <t>4. Prüfungsfach:</t>
  </si>
  <si>
    <t>5. Prüfungsfach:</t>
  </si>
  <si>
    <t>Besondere Lernleistung</t>
  </si>
  <si>
    <t>(4-fache Gewichtung)</t>
  </si>
  <si>
    <t>Summe Abiturbereich</t>
  </si>
  <si>
    <t>(mindestens 100 Punkte)</t>
  </si>
  <si>
    <t>Durchschnittsnote:</t>
  </si>
  <si>
    <t xml:space="preserve"> + Summe Leistungsbereich</t>
  </si>
  <si>
    <t xml:space="preserve"> + Summe Grundkursbereich</t>
  </si>
  <si>
    <t xml:space="preserve"> = Gesamtqualifiktion</t>
  </si>
  <si>
    <t>Summe Leistungsbereich</t>
  </si>
  <si>
    <t>Punkte</t>
  </si>
  <si>
    <t>von</t>
  </si>
  <si>
    <t>bis</t>
  </si>
  <si>
    <t>Durchschnittsnote</t>
  </si>
  <si>
    <t>Name des Schülers/ der Schülerin:</t>
  </si>
  <si>
    <t>Tutor/in:</t>
  </si>
  <si>
    <t>Kurs:</t>
  </si>
  <si>
    <t>Name:</t>
  </si>
  <si>
    <t>Tabelle zur Ermittlung der Durchnittsnote des Abiturs:</t>
  </si>
  <si>
    <t>Abitur:</t>
  </si>
  <si>
    <t>nicht bestanden</t>
  </si>
  <si>
    <t>Deutsch-Literaturkurs</t>
  </si>
  <si>
    <t>Physik</t>
  </si>
  <si>
    <t>Tim Tester</t>
  </si>
  <si>
    <t>(mindestens 80 Punkte)</t>
  </si>
  <si>
    <t xml:space="preserve">  12-7</t>
  </si>
  <si>
    <t>(mindestens 120 Punkte)</t>
  </si>
  <si>
    <t>(mindestens 300 Punkte)</t>
  </si>
  <si>
    <t>Französisch / Italienisch / Spanisch</t>
  </si>
  <si>
    <t>Q1</t>
  </si>
  <si>
    <t>Q2</t>
  </si>
  <si>
    <t>Q3</t>
  </si>
  <si>
    <t>Q4</t>
  </si>
  <si>
    <t>Anzahl Minderleistungen</t>
  </si>
  <si>
    <t xml:space="preserve">Grundkurse, die Sie in das Abitur einbringen möchten, können mit einem Doppelklick ausgewählt werden. Die erfolgreiche Auswahl erkennen Sie an dem hellblauen Hintergrund der ausgewählten Zelle. Mit einem weiteren Doppelklick auf die Zelle heben Sie die Auswahl wieder auf. </t>
  </si>
  <si>
    <t>Alle</t>
  </si>
  <si>
    <t>nur LK</t>
  </si>
  <si>
    <t>LK mit 5. Prüf</t>
  </si>
  <si>
    <t>LK mit Lernleist</t>
  </si>
  <si>
    <t>verbindliches Prüfungsfach (schriftlich oder mündlich)</t>
  </si>
  <si>
    <t>2 Kurse belegen und 2 Kurse einbringen</t>
  </si>
  <si>
    <t>mindestens 2 Kurse belegen; mindestens 1 Kurs einbringen; kann schriftliches oder mündliches Prüfungsfach sein</t>
  </si>
  <si>
    <t>kann schrifltiches oder mündliches Prüfungsfach sein; 4 Kurse belegen und mindestens 2 Kurse aus Q3 und Q4 einbringen</t>
  </si>
  <si>
    <t>mindestens 4 Kurse belegen; kann schriftliches oder mündliches Prüfungsfach sein, dann müssen die Kurse seit der Einführungsphase einheitlich (Religion oder Ethik) sein</t>
  </si>
  <si>
    <t>oder Fremdsprache muss Prüfungsfach sein; 4 Kurse müssen belegt und eingebracht werden</t>
  </si>
  <si>
    <t>4 Kurse belegen und 4 Kurse einbringen; kann schriftliches oder mündliches Prüfungsfach sein</t>
  </si>
  <si>
    <t>4 Kurse belegen; max. 3 Kurse als freie Kurse einbringbar; kann kein Prüfungsfach sein</t>
  </si>
  <si>
    <t>Bemerkungen</t>
  </si>
  <si>
    <t>Anzahl Minderleistungen Abiturbereich</t>
  </si>
  <si>
    <t>Anzahl Minderleistungen Leistungsbereich</t>
  </si>
  <si>
    <t>Falls die Makros nicht ausgeführt werden können, setzen Sie bei Microsoft Excel 2003  unter Extras -&gt; Makros die Sicherheitsstufe herunter. Bei Microsoft Office 2007 bzw. 2010 erreichen Sie dies unter Datei -&gt; Optionen -&gt; Sicherheitscenter -&gt; Schaltlfäche "Einstellungen für das Sicherheitscenter ..." -&gt; Einstellungen für Markros -&gt; Optionsfeld "Alle Makros aktivieren"</t>
  </si>
  <si>
    <t>Anzahl der einzu-
bringenden Grundkurse</t>
  </si>
  <si>
    <t>Hinweise zur Benutzung der Excel-Datei</t>
  </si>
  <si>
    <t xml:space="preserve">Alle Angaben und Berechnungen sind ohne Gewähr auf ihre Richtigkeit. Falls Sie Probleme oder Anregungen haben, können Sie mir diese gerne unter michael.schlosser@fls-wiesbaden.de mitteilen. </t>
  </si>
  <si>
    <t xml:space="preserve"> Im 3., 4. und 5. Prüfungsfach müssen jeweils 4 Kurse eingebracht werden. Insgesamt sind 24 Grundkurse einzubringen.</t>
  </si>
  <si>
    <t>als 2. Pflicht-Fremdsprache: 4 Kurse belegen und mindestens 2 Kurse aus Q3 und Q4 einbringen</t>
  </si>
  <si>
    <t>Englisch oder Mathematik muss Prüfungsfach sein; 
4 Kurse belegen und einbringen</t>
  </si>
  <si>
    <t>Chemie / Biologie</t>
  </si>
  <si>
    <t>ergänzender Grundkurs Gesundheitslehre</t>
  </si>
  <si>
    <t>Gesundheitslehre</t>
  </si>
  <si>
    <t>Gesundheitsökonomie</t>
  </si>
  <si>
    <t>Verpflichtender, den LK begleitender Grundkurs, kann nicht Prüfungsfach sein, 1 Kurs belegen</t>
  </si>
  <si>
    <t>Friedrich-List-Schule: Kontrollbogen für die Abiturprüfung 
BG Fachrichtung Gesundheit</t>
  </si>
  <si>
    <t>Friedrich-List-Schule: Kontrollbogen für die Abiturprüfung
BG Fachrichtung Gesundheit</t>
  </si>
  <si>
    <t>Leo Lehrer</t>
  </si>
  <si>
    <t>Stand: 10.10.2011</t>
  </si>
  <si>
    <t>mind. 4 Kurse belegen; mindestens 2 Kurse einbringen; kann schriftliches oder mündliches Prüfungsfach sein</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</si>
</sst>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
    <numFmt numFmtId="166" formatCode="0.0"/>
    <numFmt numFmtId="167" formatCode="mmm\ yyyy"/>
    <numFmt numFmtId="168" formatCode="0.0000000000"/>
    <numFmt numFmtId="169" formatCode="0.00000000000"/>
    <numFmt numFmtId="170" formatCode="0.000000000"/>
    <numFmt numFmtId="171" formatCode="0.00000000"/>
    <numFmt numFmtId="172" formatCode="0.0000000"/>
    <numFmt numFmtId="173" formatCode="0.000000"/>
    <numFmt numFmtId="174" formatCode="0.00000"/>
    <numFmt numFmtId="175" formatCode="d/m"/>
    <numFmt numFmtId="176" formatCode="d/m/yyyy"/>
    <numFmt numFmtId="177" formatCode="0.0%"/>
    <numFmt numFmtId="178" formatCode="#,##0_ ;\-#,##0\ "/>
    <numFmt numFmtId="179" formatCode="&quot;Ja&quot;;&quot;Ja&quot;;&quot;Nein&quot;"/>
    <numFmt numFmtId="180" formatCode="&quot;Wahr&quot;;&quot;Wahr&quot;;&quot;Falsch&quot;"/>
    <numFmt numFmtId="181" formatCode="&quot;Ein&quot;;&quot;Ein&quot;;&quot;Aus&quot;"/>
    <numFmt numFmtId="182" formatCode="[$€-2]\ #,##0.00_);[Red]\([$€-2]\ #,##0.00\)"/>
  </numFmts>
  <fonts count="53">
    <font>
      <sz val="10"/>
      <name val="Arial"/>
      <family val="0"/>
    </font>
    <font>
      <u val="single"/>
      <sz val="10"/>
      <color indexed="12"/>
      <name val="Arial"/>
      <family val="2"/>
    </font>
    <font>
      <u val="single"/>
      <sz val="10"/>
      <color indexed="36"/>
      <name val="Arial"/>
      <family val="2"/>
    </font>
    <font>
      <sz val="8"/>
      <name val="Arial"/>
      <family val="2"/>
    </font>
    <font>
      <b/>
      <sz val="10"/>
      <name val="Verdana"/>
      <family val="2"/>
    </font>
    <font>
      <sz val="10"/>
      <name val="Verdana"/>
      <family val="2"/>
    </font>
    <font>
      <sz val="11"/>
      <name val="Verdana"/>
      <family val="2"/>
    </font>
    <font>
      <b/>
      <sz val="11"/>
      <name val="Verdana"/>
      <family val="2"/>
    </font>
    <font>
      <b/>
      <sz val="14"/>
      <name val="Verdana"/>
      <family val="2"/>
    </font>
    <font>
      <sz val="14"/>
      <name val="Verdana"/>
      <family val="2"/>
    </font>
    <font>
      <b/>
      <sz val="16"/>
      <name val="Verdana"/>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9"/>
      <name val="Verdana"/>
      <family val="2"/>
    </font>
    <font>
      <b/>
      <sz val="10"/>
      <color indexed="9"/>
      <name val="Verdana"/>
      <family val="2"/>
    </font>
    <font>
      <sz val="10"/>
      <color indexed="60"/>
      <name val="Verdana"/>
      <family val="2"/>
    </font>
    <font>
      <b/>
      <sz val="11"/>
      <color indexed="8"/>
      <name val="Verdana"/>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name val="Verdana"/>
      <family val="2"/>
    </font>
    <font>
      <b/>
      <sz val="10"/>
      <color theme="0"/>
      <name val="Verdana"/>
      <family val="2"/>
    </font>
    <font>
      <sz val="10"/>
      <color rgb="FFC00000"/>
      <name val="Verdana"/>
      <family val="2"/>
    </font>
    <font>
      <b/>
      <sz val="11"/>
      <color theme="1"/>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4"/>
        <bgColor indexed="64"/>
      </patternFill>
    </fill>
    <fill>
      <patternFill patternType="solid">
        <fgColor theme="0"/>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44" fontId="0" fillId="0" borderId="0" applyFont="0" applyFill="0" applyBorder="0" applyAlignment="0" applyProtection="0"/>
    <xf numFmtId="0" fontId="39" fillId="28" borderId="0" applyNumberFormat="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144">
    <xf numFmtId="0" fontId="0" fillId="0" borderId="0" xfId="0" applyAlignment="1">
      <alignment/>
    </xf>
    <xf numFmtId="0" fontId="5" fillId="0" borderId="0" xfId="0" applyFont="1" applyAlignment="1">
      <alignment/>
    </xf>
    <xf numFmtId="0" fontId="5" fillId="0" borderId="10" xfId="0" applyFont="1" applyFill="1" applyBorder="1" applyAlignment="1">
      <alignment horizontal="center"/>
    </xf>
    <xf numFmtId="0" fontId="5" fillId="0" borderId="10" xfId="0" applyFont="1" applyBorder="1" applyAlignment="1">
      <alignment horizontal="center"/>
    </xf>
    <xf numFmtId="0" fontId="4" fillId="0" borderId="0" xfId="0" applyFont="1" applyAlignment="1">
      <alignment/>
    </xf>
    <xf numFmtId="166" fontId="5" fillId="0" borderId="10" xfId="0" applyNumberFormat="1" applyFont="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 fillId="33" borderId="14" xfId="0" applyFont="1" applyFill="1" applyBorder="1" applyAlignment="1">
      <alignment horizontal="center"/>
    </xf>
    <xf numFmtId="0" fontId="5" fillId="0" borderId="14" xfId="0" applyFont="1" applyFill="1" applyBorder="1" applyAlignment="1">
      <alignment horizontal="center"/>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xf>
    <xf numFmtId="0" fontId="9" fillId="0" borderId="0" xfId="0" applyFont="1" applyAlignment="1" applyProtection="1">
      <alignment vertical="center" wrapText="1"/>
      <protection/>
    </xf>
    <xf numFmtId="0" fontId="5" fillId="0" borderId="0" xfId="0" applyFont="1" applyAlignment="1" applyProtection="1">
      <alignment vertical="center" wrapText="1"/>
      <protection/>
    </xf>
    <xf numFmtId="0" fontId="5"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10" xfId="0" applyFont="1" applyBorder="1" applyAlignment="1" applyProtection="1">
      <alignment vertical="center" wrapText="1"/>
      <protection/>
    </xf>
    <xf numFmtId="16" fontId="7" fillId="0" borderId="10" xfId="0" applyNumberFormat="1" applyFont="1" applyFill="1" applyBorder="1" applyAlignment="1" applyProtection="1">
      <alignment vertical="center" wrapText="1"/>
      <protection locked="0"/>
    </xf>
    <xf numFmtId="0" fontId="4" fillId="0" borderId="0" xfId="0" applyFont="1" applyAlignment="1" applyProtection="1">
      <alignment horizontal="center" wrapText="1"/>
      <protection/>
    </xf>
    <xf numFmtId="0" fontId="5" fillId="0" borderId="0" xfId="0" applyFont="1" applyAlignment="1" applyProtection="1">
      <alignment horizontal="left" vertical="center" wrapText="1" indent="1"/>
      <protection/>
    </xf>
    <xf numFmtId="0" fontId="4" fillId="34" borderId="10" xfId="0" applyFont="1" applyFill="1" applyBorder="1" applyAlignment="1" applyProtection="1">
      <alignment horizontal="center" vertical="center" wrapText="1"/>
      <protection locked="0"/>
    </xf>
    <xf numFmtId="0" fontId="5" fillId="0" borderId="0" xfId="0" applyFont="1" applyBorder="1" applyAlignment="1" applyProtection="1">
      <alignment vertical="center" wrapText="1"/>
      <protection/>
    </xf>
    <xf numFmtId="0" fontId="5" fillId="0" borderId="15" xfId="0" applyFont="1" applyBorder="1" applyAlignment="1" applyProtection="1">
      <alignment textRotation="90" wrapText="1"/>
      <protection/>
    </xf>
    <xf numFmtId="0" fontId="5" fillId="0" borderId="16" xfId="0" applyFont="1" applyBorder="1" applyAlignment="1" applyProtection="1">
      <alignment textRotation="90" wrapText="1"/>
      <protection/>
    </xf>
    <xf numFmtId="0" fontId="5" fillId="0" borderId="0" xfId="0" applyFont="1" applyBorder="1" applyAlignment="1" applyProtection="1">
      <alignment textRotation="90" wrapText="1"/>
      <protection/>
    </xf>
    <xf numFmtId="0" fontId="5" fillId="35" borderId="0" xfId="0" applyFont="1" applyFill="1" applyBorder="1" applyAlignment="1" applyProtection="1">
      <alignment horizontal="center" vertical="center" wrapText="1"/>
      <protection/>
    </xf>
    <xf numFmtId="0" fontId="7" fillId="35" borderId="0" xfId="0" applyFont="1" applyFill="1" applyBorder="1" applyAlignment="1" applyProtection="1">
      <alignment horizontal="center" vertical="center" wrapText="1"/>
      <protection/>
    </xf>
    <xf numFmtId="0" fontId="4" fillId="34" borderId="0" xfId="0" applyFont="1" applyFill="1" applyAlignment="1" applyProtection="1">
      <alignment vertical="center" wrapText="1"/>
      <protection/>
    </xf>
    <xf numFmtId="0" fontId="7" fillId="30" borderId="10" xfId="0" applyFont="1" applyFill="1" applyBorder="1" applyAlignment="1" applyProtection="1">
      <alignment vertical="center" wrapText="1"/>
      <protection/>
    </xf>
    <xf numFmtId="16" fontId="7" fillId="30" borderId="10" xfId="0" applyNumberFormat="1" applyFont="1" applyFill="1" applyBorder="1" applyAlignment="1" applyProtection="1">
      <alignment horizontal="center" vertical="center" wrapText="1"/>
      <protection/>
    </xf>
    <xf numFmtId="0" fontId="7" fillId="30" borderId="10" xfId="0" applyFont="1" applyFill="1" applyBorder="1" applyAlignment="1" applyProtection="1">
      <alignment horizontal="center" vertical="center" wrapText="1"/>
      <protection/>
    </xf>
    <xf numFmtId="0" fontId="49" fillId="0" borderId="0" xfId="0" applyFont="1" applyAlignment="1" applyProtection="1">
      <alignment vertical="center" wrapText="1"/>
      <protection/>
    </xf>
    <xf numFmtId="0" fontId="49" fillId="0" borderId="0" xfId="0" applyFont="1" applyAlignment="1" applyProtection="1">
      <alignment horizontal="center" vertical="center" wrapText="1"/>
      <protection/>
    </xf>
    <xf numFmtId="0" fontId="5" fillId="0" borderId="17" xfId="0" applyFont="1" applyBorder="1" applyAlignment="1" applyProtection="1">
      <alignment horizontal="center" vertical="center" wrapText="1"/>
      <protection locked="0"/>
    </xf>
    <xf numFmtId="0" fontId="4" fillId="35" borderId="0" xfId="0" applyFont="1" applyFill="1" applyAlignment="1" applyProtection="1">
      <alignment horizontal="center" vertical="center" wrapText="1"/>
      <protection/>
    </xf>
    <xf numFmtId="0" fontId="7" fillId="30" borderId="17" xfId="0" applyFont="1" applyFill="1" applyBorder="1" applyAlignment="1" applyProtection="1">
      <alignment vertical="center" wrapText="1"/>
      <protection/>
    </xf>
    <xf numFmtId="0" fontId="5" fillId="0" borderId="17" xfId="0" applyFont="1" applyBorder="1" applyAlignment="1" applyProtection="1">
      <alignment horizontal="center" vertical="center" wrapText="1"/>
      <protection/>
    </xf>
    <xf numFmtId="0" fontId="50" fillId="35" borderId="0" xfId="0" applyFont="1" applyFill="1" applyAlignment="1" applyProtection="1">
      <alignment vertical="center" wrapText="1"/>
      <protection/>
    </xf>
    <xf numFmtId="0" fontId="5" fillId="0" borderId="0" xfId="0" applyFont="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1" fillId="0" borderId="0" xfId="0" applyFont="1" applyFill="1" applyBorder="1" applyAlignment="1" applyProtection="1">
      <alignment horizontal="center" vertical="center" wrapText="1"/>
      <protection/>
    </xf>
    <xf numFmtId="0" fontId="5" fillId="0" borderId="0" xfId="0" applyFont="1" applyBorder="1" applyAlignment="1" applyProtection="1">
      <alignment horizontal="left" vertical="center" wrapText="1" indent="1"/>
      <protection/>
    </xf>
    <xf numFmtId="0" fontId="4" fillId="35" borderId="0" xfId="0" applyFont="1" applyFill="1" applyBorder="1" applyAlignment="1" applyProtection="1">
      <alignment horizontal="center" vertical="center" wrapText="1"/>
      <protection/>
    </xf>
    <xf numFmtId="0" fontId="7" fillId="34" borderId="17" xfId="0" applyFont="1" applyFill="1" applyBorder="1" applyAlignment="1" applyProtection="1">
      <alignment vertical="center" wrapText="1"/>
      <protection locked="0"/>
    </xf>
    <xf numFmtId="0" fontId="10" fillId="0" borderId="18" xfId="0" applyFont="1" applyFill="1" applyBorder="1" applyAlignment="1" applyProtection="1">
      <alignment horizontal="center" vertical="center" wrapText="1"/>
      <protection/>
    </xf>
    <xf numFmtId="0" fontId="10" fillId="0" borderId="19" xfId="0" applyFont="1" applyFill="1" applyBorder="1" applyAlignment="1" applyProtection="1">
      <alignment horizontal="center" vertical="center" wrapText="1"/>
      <protection/>
    </xf>
    <xf numFmtId="0" fontId="8" fillId="36" borderId="17" xfId="0" applyFont="1" applyFill="1" applyBorder="1" applyAlignment="1" applyProtection="1">
      <alignment horizontal="left" vertical="center" wrapText="1"/>
      <protection/>
    </xf>
    <xf numFmtId="0" fontId="8" fillId="36" borderId="10" xfId="0" applyFont="1" applyFill="1" applyBorder="1" applyAlignment="1" applyProtection="1">
      <alignment horizontal="left" vertical="center" wrapText="1"/>
      <protection/>
    </xf>
    <xf numFmtId="0" fontId="7" fillId="30" borderId="20" xfId="0" applyFont="1" applyFill="1" applyBorder="1" applyAlignment="1" applyProtection="1">
      <alignment horizontal="left" vertical="center" wrapText="1"/>
      <protection/>
    </xf>
    <xf numFmtId="0" fontId="7" fillId="30" borderId="17" xfId="0" applyFont="1" applyFill="1" applyBorder="1" applyAlignment="1" applyProtection="1">
      <alignment horizontal="left" vertical="center" wrapText="1"/>
      <protection/>
    </xf>
    <xf numFmtId="0" fontId="6" fillId="0" borderId="11" xfId="0" applyFont="1" applyFill="1" applyBorder="1" applyAlignment="1" applyProtection="1">
      <alignment horizontal="center" vertical="center" wrapText="1"/>
      <protection/>
    </xf>
    <xf numFmtId="0" fontId="7" fillId="33" borderId="14" xfId="0" applyFont="1" applyFill="1" applyBorder="1" applyAlignment="1" applyProtection="1">
      <alignment horizontal="center" vertical="center" wrapText="1"/>
      <protection/>
    </xf>
    <xf numFmtId="0" fontId="7" fillId="13" borderId="17" xfId="0" applyFont="1" applyFill="1" applyBorder="1" applyAlignment="1" applyProtection="1">
      <alignment horizontal="center" vertical="center" wrapText="1"/>
      <protection/>
    </xf>
    <xf numFmtId="0" fontId="7" fillId="13" borderId="10" xfId="0" applyFont="1" applyFill="1" applyBorder="1" applyAlignment="1" applyProtection="1">
      <alignment horizontal="center" vertical="center" wrapText="1"/>
      <protection/>
    </xf>
    <xf numFmtId="0" fontId="51" fillId="0" borderId="10" xfId="0" applyFont="1" applyFill="1" applyBorder="1" applyAlignment="1" applyProtection="1">
      <alignment horizontal="center" vertical="center" wrapText="1"/>
      <protection/>
    </xf>
    <xf numFmtId="0" fontId="51" fillId="35" borderId="10" xfId="0" applyFont="1" applyFill="1" applyBorder="1" applyAlignment="1" applyProtection="1">
      <alignment horizontal="center" vertical="center" wrapText="1"/>
      <protection/>
    </xf>
    <xf numFmtId="0" fontId="7" fillId="30" borderId="17" xfId="0" applyFont="1" applyFill="1" applyBorder="1" applyAlignment="1" applyProtection="1">
      <alignment horizontal="center" vertical="center" wrapText="1"/>
      <protection/>
    </xf>
    <xf numFmtId="0" fontId="7" fillId="30" borderId="10" xfId="0" applyFont="1" applyFill="1" applyBorder="1" applyAlignment="1" applyProtection="1">
      <alignment horizontal="center" vertical="center" wrapText="1"/>
      <protection/>
    </xf>
    <xf numFmtId="0" fontId="7" fillId="30" borderId="21" xfId="0" applyFont="1" applyFill="1" applyBorder="1" applyAlignment="1" applyProtection="1">
      <alignment horizontal="left" vertical="center" wrapText="1"/>
      <protection/>
    </xf>
    <xf numFmtId="0" fontId="7" fillId="33" borderId="15" xfId="0" applyFont="1" applyFill="1" applyBorder="1" applyAlignment="1" applyProtection="1">
      <alignment horizontal="center" vertical="center" wrapText="1"/>
      <protection/>
    </xf>
    <xf numFmtId="0" fontId="7" fillId="33" borderId="18" xfId="0" applyFont="1" applyFill="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5" fillId="0" borderId="20" xfId="0" applyFont="1" applyBorder="1" applyAlignment="1" applyProtection="1">
      <alignment horizontal="left" vertical="center" wrapText="1" indent="2"/>
      <protection/>
    </xf>
    <xf numFmtId="0" fontId="5" fillId="0" borderId="21" xfId="0" applyFont="1" applyBorder="1" applyAlignment="1" applyProtection="1">
      <alignment horizontal="left" vertical="center" wrapText="1" indent="2"/>
      <protection/>
    </xf>
    <xf numFmtId="0" fontId="5" fillId="0" borderId="17" xfId="0" applyFont="1" applyBorder="1" applyAlignment="1" applyProtection="1">
      <alignment horizontal="left" vertical="center" wrapText="1" indent="2"/>
      <protection/>
    </xf>
    <xf numFmtId="0" fontId="7" fillId="0" borderId="10" xfId="0" applyFont="1" applyFill="1" applyBorder="1" applyAlignment="1" applyProtection="1">
      <alignment horizontal="center" vertical="center" wrapText="1"/>
      <protection locked="0"/>
    </xf>
    <xf numFmtId="0" fontId="5" fillId="36" borderId="17" xfId="0" applyFont="1" applyFill="1" applyBorder="1" applyAlignment="1" applyProtection="1">
      <alignment horizontal="center" vertical="center" wrapText="1"/>
      <protection/>
    </xf>
    <xf numFmtId="0" fontId="5" fillId="36" borderId="10" xfId="0" applyFont="1" applyFill="1" applyBorder="1" applyAlignment="1" applyProtection="1">
      <alignment horizontal="center" vertical="center" wrapText="1"/>
      <protection/>
    </xf>
    <xf numFmtId="0" fontId="4" fillId="2" borderId="20" xfId="0" applyFont="1" applyFill="1" applyBorder="1" applyAlignment="1" applyProtection="1">
      <alignment horizontal="center" vertical="center" wrapText="1"/>
      <protection/>
    </xf>
    <xf numFmtId="0" fontId="4" fillId="2" borderId="21" xfId="0" applyFont="1" applyFill="1" applyBorder="1" applyAlignment="1" applyProtection="1">
      <alignment horizontal="center" vertical="center" wrapText="1"/>
      <protection/>
    </xf>
    <xf numFmtId="0" fontId="4" fillId="2" borderId="17" xfId="0" applyFont="1" applyFill="1" applyBorder="1" applyAlignment="1" applyProtection="1">
      <alignment horizontal="center" vertical="center" wrapText="1"/>
      <protection/>
    </xf>
    <xf numFmtId="0" fontId="5" fillId="35" borderId="0" xfId="0" applyFont="1" applyFill="1" applyBorder="1" applyAlignment="1" applyProtection="1">
      <alignment horizontal="center" vertical="center" wrapText="1"/>
      <protection/>
    </xf>
    <xf numFmtId="0" fontId="5" fillId="0" borderId="11" xfId="0" applyFont="1" applyBorder="1" applyAlignment="1" applyProtection="1">
      <alignment horizontal="center" vertical="center" textRotation="90" wrapText="1"/>
      <protection/>
    </xf>
    <xf numFmtId="0" fontId="5" fillId="0" borderId="23" xfId="0" applyFont="1" applyBorder="1" applyAlignment="1" applyProtection="1">
      <alignment horizontal="center" vertical="center" textRotation="90" wrapText="1"/>
      <protection/>
    </xf>
    <xf numFmtId="0" fontId="5" fillId="0" borderId="14" xfId="0" applyFont="1" applyBorder="1" applyAlignment="1" applyProtection="1">
      <alignment horizontal="center" vertical="center" textRotation="90" wrapText="1"/>
      <protection/>
    </xf>
    <xf numFmtId="0" fontId="10" fillId="36" borderId="20" xfId="0" applyFont="1" applyFill="1" applyBorder="1" applyAlignment="1" applyProtection="1">
      <alignment horizontal="center" vertical="center" wrapText="1"/>
      <protection/>
    </xf>
    <xf numFmtId="0" fontId="10" fillId="36" borderId="21" xfId="0" applyFont="1" applyFill="1" applyBorder="1" applyAlignment="1" applyProtection="1">
      <alignment horizontal="center" vertical="center" wrapText="1"/>
      <protection/>
    </xf>
    <xf numFmtId="0" fontId="10" fillId="36" borderId="17" xfId="0" applyFont="1" applyFill="1" applyBorder="1" applyAlignment="1" applyProtection="1">
      <alignment horizontal="center" vertical="center" wrapText="1"/>
      <protection/>
    </xf>
    <xf numFmtId="0" fontId="7" fillId="0" borderId="20" xfId="0" applyFont="1" applyFill="1" applyBorder="1" applyAlignment="1" applyProtection="1">
      <alignment horizontal="left" vertical="center" wrapText="1"/>
      <protection locked="0"/>
    </xf>
    <xf numFmtId="0" fontId="7" fillId="0" borderId="21"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vertical="center" wrapText="1"/>
      <protection locked="0"/>
    </xf>
    <xf numFmtId="0" fontId="5" fillId="36" borderId="21" xfId="0" applyFont="1" applyFill="1" applyBorder="1" applyAlignment="1" applyProtection="1">
      <alignment horizontal="center" vertical="center" wrapText="1"/>
      <protection/>
    </xf>
    <xf numFmtId="0" fontId="4" fillId="30" borderId="10" xfId="0" applyFont="1" applyFill="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0" fontId="7" fillId="0" borderId="18" xfId="0" applyFont="1" applyBorder="1" applyAlignment="1" applyProtection="1">
      <alignment horizontal="center" vertical="center" wrapText="1"/>
      <protection/>
    </xf>
    <xf numFmtId="0" fontId="7" fillId="0" borderId="19"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locked="0"/>
    </xf>
    <xf numFmtId="0" fontId="7" fillId="30" borderId="15" xfId="0" applyFont="1" applyFill="1" applyBorder="1" applyAlignment="1" applyProtection="1">
      <alignment horizontal="center" vertical="center" wrapText="1"/>
      <protection/>
    </xf>
    <xf numFmtId="0" fontId="7" fillId="30" borderId="18" xfId="0" applyFont="1" applyFill="1" applyBorder="1" applyAlignment="1" applyProtection="1">
      <alignment horizontal="center" vertical="center" wrapText="1"/>
      <protection/>
    </xf>
    <xf numFmtId="0" fontId="7" fillId="30" borderId="19" xfId="0" applyFont="1" applyFill="1" applyBorder="1" applyAlignment="1" applyProtection="1">
      <alignment horizontal="center" vertical="center" wrapText="1"/>
      <protection/>
    </xf>
    <xf numFmtId="0" fontId="7" fillId="30" borderId="12" xfId="0" applyFont="1" applyFill="1" applyBorder="1" applyAlignment="1" applyProtection="1">
      <alignment horizontal="center" vertical="center" wrapText="1"/>
      <protection/>
    </xf>
    <xf numFmtId="0" fontId="7" fillId="30" borderId="22" xfId="0" applyFont="1" applyFill="1" applyBorder="1" applyAlignment="1" applyProtection="1">
      <alignment horizontal="center" vertical="center" wrapText="1"/>
      <protection/>
    </xf>
    <xf numFmtId="0" fontId="7" fillId="30" borderId="13" xfId="0" applyFont="1" applyFill="1" applyBorder="1" applyAlignment="1" applyProtection="1">
      <alignment horizontal="center" vertical="center" wrapText="1"/>
      <protection/>
    </xf>
    <xf numFmtId="0" fontId="52" fillId="13" borderId="10" xfId="0" applyFont="1" applyFill="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16" fontId="4" fillId="0" borderId="10" xfId="0" applyNumberFormat="1" applyFont="1" applyBorder="1" applyAlignment="1" applyProtection="1">
      <alignment horizontal="center" vertical="center" wrapText="1"/>
      <protection/>
    </xf>
    <xf numFmtId="0" fontId="7" fillId="30" borderId="10" xfId="0" applyFont="1" applyFill="1" applyBorder="1" applyAlignment="1" applyProtection="1">
      <alignment horizontal="left" vertical="center" wrapText="1"/>
      <protection/>
    </xf>
    <xf numFmtId="0" fontId="7" fillId="30" borderId="20" xfId="0" applyFont="1" applyFill="1" applyBorder="1" applyAlignment="1" applyProtection="1">
      <alignment horizontal="center" vertical="center" wrapText="1"/>
      <protection/>
    </xf>
    <xf numFmtId="0" fontId="7" fillId="30" borderId="21"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7" fillId="30" borderId="14" xfId="0" applyFont="1" applyFill="1" applyBorder="1" applyAlignment="1" applyProtection="1">
      <alignment horizontal="left" vertical="center" wrapText="1"/>
      <protection/>
    </xf>
    <xf numFmtId="0" fontId="4" fillId="0" borderId="17" xfId="0" applyFont="1" applyBorder="1" applyAlignment="1" applyProtection="1">
      <alignment horizontal="center" vertical="center" wrapText="1"/>
      <protection/>
    </xf>
    <xf numFmtId="0" fontId="5" fillId="37" borderId="15" xfId="0" applyFont="1" applyFill="1" applyBorder="1" applyAlignment="1" applyProtection="1">
      <alignment horizontal="center" vertical="center" wrapText="1"/>
      <protection locked="0"/>
    </xf>
    <xf numFmtId="0" fontId="5" fillId="37" borderId="12" xfId="0" applyFont="1" applyFill="1" applyBorder="1" applyAlignment="1" applyProtection="1">
      <alignment horizontal="center" vertical="center" wrapText="1"/>
      <protection locked="0"/>
    </xf>
    <xf numFmtId="0" fontId="5" fillId="36" borderId="0" xfId="0" applyFont="1" applyFill="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locked="0"/>
    </xf>
    <xf numFmtId="0" fontId="5" fillId="38" borderId="14" xfId="0" applyFont="1" applyFill="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30" borderId="11" xfId="0" applyFont="1" applyFill="1" applyBorder="1" applyAlignment="1" applyProtection="1">
      <alignment horizontal="center" vertical="center" wrapText="1"/>
      <protection/>
    </xf>
    <xf numFmtId="0" fontId="5" fillId="30" borderId="14" xfId="0" applyFont="1" applyFill="1" applyBorder="1" applyAlignment="1" applyProtection="1">
      <alignment horizontal="center" vertical="center" wrapText="1"/>
      <protection/>
    </xf>
    <xf numFmtId="0" fontId="5" fillId="37" borderId="11" xfId="0" applyFont="1" applyFill="1" applyBorder="1" applyAlignment="1" applyProtection="1">
      <alignment horizontal="center" vertical="center" wrapText="1"/>
      <protection locked="0"/>
    </xf>
    <xf numFmtId="0" fontId="5" fillId="37" borderId="14" xfId="0" applyFont="1" applyFill="1" applyBorder="1" applyAlignment="1" applyProtection="1">
      <alignment horizontal="center" vertical="center" wrapText="1"/>
      <protection locked="0"/>
    </xf>
    <xf numFmtId="166" fontId="5" fillId="30" borderId="10" xfId="0" applyNumberFormat="1" applyFont="1" applyFill="1" applyBorder="1" applyAlignment="1" applyProtection="1">
      <alignment horizontal="center" vertical="center" wrapText="1"/>
      <protection/>
    </xf>
    <xf numFmtId="0" fontId="5" fillId="38" borderId="15" xfId="0" applyFont="1" applyFill="1" applyBorder="1" applyAlignment="1" applyProtection="1">
      <alignment horizontal="center" vertical="center" wrapText="1"/>
      <protection locked="0"/>
    </xf>
    <xf numFmtId="0" fontId="5" fillId="38" borderId="12" xfId="0" applyFont="1" applyFill="1" applyBorder="1" applyAlignment="1" applyProtection="1">
      <alignment horizontal="center" vertical="center" wrapText="1"/>
      <protection locked="0"/>
    </xf>
    <xf numFmtId="0" fontId="5" fillId="30" borderId="12" xfId="0" applyFont="1" applyFill="1" applyBorder="1" applyAlignment="1" applyProtection="1">
      <alignment horizontal="center" vertical="center" wrapText="1"/>
      <protection/>
    </xf>
    <xf numFmtId="0" fontId="5" fillId="30" borderId="22" xfId="0" applyFont="1" applyFill="1" applyBorder="1" applyAlignment="1" applyProtection="1">
      <alignment horizontal="center" vertical="center" wrapText="1"/>
      <protection/>
    </xf>
    <xf numFmtId="0" fontId="5" fillId="30" borderId="13" xfId="0" applyFont="1" applyFill="1" applyBorder="1" applyAlignment="1" applyProtection="1">
      <alignment horizontal="center" vertical="center" wrapText="1"/>
      <protection/>
    </xf>
    <xf numFmtId="0" fontId="4" fillId="33" borderId="15" xfId="0" applyFont="1" applyFill="1" applyBorder="1" applyAlignment="1">
      <alignment horizontal="center"/>
    </xf>
    <xf numFmtId="0" fontId="4" fillId="33" borderId="19" xfId="0" applyFont="1" applyFill="1" applyBorder="1" applyAlignment="1">
      <alignment horizontal="center"/>
    </xf>
    <xf numFmtId="0" fontId="4" fillId="36" borderId="0" xfId="0" applyFont="1" applyFill="1" applyAlignment="1">
      <alignment horizont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4">
    <dxf>
      <font>
        <b/>
        <i val="0"/>
        <color rgb="FFFF0000"/>
      </font>
    </dxf>
    <dxf>
      <font>
        <b/>
        <i val="0"/>
        <color indexed="10"/>
      </font>
    </dxf>
    <dxf>
      <font>
        <b/>
        <i val="0"/>
        <color indexed="10"/>
      </font>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10">
    <pageSetUpPr fitToPage="1"/>
  </sheetPr>
  <dimension ref="A1:O38"/>
  <sheetViews>
    <sheetView view="pageBreakPreview" zoomScaleSheetLayoutView="100" zoomScalePageLayoutView="0" workbookViewId="0" topLeftCell="A1">
      <selection activeCell="F7" sqref="F7"/>
    </sheetView>
  </sheetViews>
  <sheetFormatPr defaultColWidth="11.421875" defaultRowHeight="12.75"/>
  <cols>
    <col min="1" max="1" width="2.57421875" style="14" customWidth="1"/>
    <col min="2" max="2" width="2.57421875" style="14" hidden="1" customWidth="1"/>
    <col min="3" max="3" width="4.421875" style="14" customWidth="1"/>
    <col min="4" max="4" width="28.57421875" style="14" customWidth="1"/>
    <col min="5" max="5" width="38.421875" style="14" customWidth="1"/>
    <col min="6" max="9" width="10.00390625" style="14" customWidth="1"/>
    <col min="10" max="16384" width="11.421875" style="14" customWidth="1"/>
  </cols>
  <sheetData>
    <row r="1" spans="1:10" s="13" customFormat="1" ht="39" customHeight="1">
      <c r="A1" s="81" t="s">
        <v>92</v>
      </c>
      <c r="B1" s="82"/>
      <c r="C1" s="82"/>
      <c r="D1" s="82"/>
      <c r="E1" s="82"/>
      <c r="F1" s="82"/>
      <c r="G1" s="82"/>
      <c r="H1" s="82"/>
      <c r="I1" s="82"/>
      <c r="J1" s="83"/>
    </row>
    <row r="2" spans="1:10" s="13" customFormat="1" ht="18" customHeight="1">
      <c r="A2" s="47"/>
      <c r="B2" s="47"/>
      <c r="C2" s="47"/>
      <c r="D2" s="47"/>
      <c r="E2" s="47"/>
      <c r="F2" s="47"/>
      <c r="G2" s="47"/>
      <c r="H2" s="47"/>
      <c r="I2" s="47"/>
      <c r="J2" s="48"/>
    </row>
    <row r="3" spans="2:10" ht="15.75" customHeight="1">
      <c r="B3" s="25"/>
      <c r="C3" s="78" t="s">
        <v>84</v>
      </c>
      <c r="D3" s="38" t="s">
        <v>45</v>
      </c>
      <c r="E3" s="31" t="s">
        <v>46</v>
      </c>
      <c r="F3" s="51" t="s">
        <v>47</v>
      </c>
      <c r="G3" s="61"/>
      <c r="H3" s="52"/>
      <c r="I3" s="51" t="s">
        <v>49</v>
      </c>
      <c r="J3" s="52"/>
    </row>
    <row r="4" spans="2:10" ht="18" customHeight="1">
      <c r="B4" s="26"/>
      <c r="C4" s="79"/>
      <c r="D4" s="46" t="s">
        <v>94</v>
      </c>
      <c r="E4" s="20" t="s">
        <v>55</v>
      </c>
      <c r="F4" s="84" t="s">
        <v>53</v>
      </c>
      <c r="G4" s="85"/>
      <c r="H4" s="86"/>
      <c r="I4" s="71">
        <v>2012</v>
      </c>
      <c r="J4" s="71"/>
    </row>
    <row r="5" spans="2:10" ht="17.25">
      <c r="B5" s="26"/>
      <c r="C5" s="79"/>
      <c r="D5" s="49" t="s">
        <v>2</v>
      </c>
      <c r="E5" s="50"/>
      <c r="F5" s="50"/>
      <c r="G5" s="50"/>
      <c r="H5" s="50"/>
      <c r="I5" s="50"/>
      <c r="J5" s="50"/>
    </row>
    <row r="6" spans="2:10" ht="13.5">
      <c r="B6" s="26"/>
      <c r="C6" s="79"/>
      <c r="D6" s="59" t="s">
        <v>3</v>
      </c>
      <c r="E6" s="60"/>
      <c r="F6" s="32" t="s">
        <v>59</v>
      </c>
      <c r="G6" s="33" t="s">
        <v>60</v>
      </c>
      <c r="H6" s="33" t="s">
        <v>61</v>
      </c>
      <c r="I6" s="33" t="s">
        <v>62</v>
      </c>
      <c r="J6" s="33" t="s">
        <v>0</v>
      </c>
    </row>
    <row r="7" spans="2:10" ht="24.75">
      <c r="B7" s="26"/>
      <c r="C7" s="79"/>
      <c r="D7" s="39" t="s">
        <v>4</v>
      </c>
      <c r="E7" s="19" t="s">
        <v>69</v>
      </c>
      <c r="F7" s="23">
        <v>5</v>
      </c>
      <c r="G7" s="23">
        <v>5</v>
      </c>
      <c r="H7" s="23">
        <v>5</v>
      </c>
      <c r="I7" s="23">
        <v>5</v>
      </c>
      <c r="J7" s="15">
        <f ca="1">SummeWennFett(F7:I7)+(0*NOW())</f>
        <v>20</v>
      </c>
    </row>
    <row r="8" spans="2:10" ht="24.75">
      <c r="B8" s="26"/>
      <c r="C8" s="79"/>
      <c r="D8" s="39" t="s">
        <v>51</v>
      </c>
      <c r="E8" s="19" t="s">
        <v>70</v>
      </c>
      <c r="F8" s="12"/>
      <c r="G8" s="12"/>
      <c r="H8" s="23">
        <v>5</v>
      </c>
      <c r="I8" s="23">
        <v>5</v>
      </c>
      <c r="J8" s="15">
        <f ca="1">SummeWennFett(F8:I8)+(0*NOW())</f>
        <v>10</v>
      </c>
    </row>
    <row r="9" spans="2:10" ht="37.5">
      <c r="B9" s="26"/>
      <c r="C9" s="79"/>
      <c r="D9" s="39" t="s">
        <v>5</v>
      </c>
      <c r="E9" s="19" t="s">
        <v>86</v>
      </c>
      <c r="F9" s="23">
        <v>5</v>
      </c>
      <c r="G9" s="23">
        <v>5</v>
      </c>
      <c r="H9" s="23">
        <v>5</v>
      </c>
      <c r="I9" s="23">
        <v>5</v>
      </c>
      <c r="J9" s="15">
        <f ca="1">SummeWennFett(F9:I9)+(0*NOW())</f>
        <v>20</v>
      </c>
    </row>
    <row r="10" spans="2:15" ht="37.5">
      <c r="B10" s="26"/>
      <c r="C10" s="79"/>
      <c r="D10" s="36" t="s">
        <v>58</v>
      </c>
      <c r="E10" s="19" t="s">
        <v>85</v>
      </c>
      <c r="F10" s="11"/>
      <c r="G10" s="11"/>
      <c r="H10" s="11"/>
      <c r="I10" s="11"/>
      <c r="J10" s="15">
        <f ca="1">SummeWennFett(F10:I10)+(0*NOW())</f>
        <v>0</v>
      </c>
      <c r="O10" s="14" t="s">
        <v>1</v>
      </c>
    </row>
    <row r="11" spans="2:10" ht="12">
      <c r="B11" s="26"/>
      <c r="C11" s="79"/>
      <c r="D11" s="72"/>
      <c r="E11" s="73"/>
      <c r="F11" s="73"/>
      <c r="G11" s="73"/>
      <c r="H11" s="73"/>
      <c r="I11" s="73"/>
      <c r="J11" s="73"/>
    </row>
    <row r="12" spans="2:10" ht="13.5">
      <c r="B12" s="26"/>
      <c r="C12" s="79"/>
      <c r="D12" s="59" t="s">
        <v>6</v>
      </c>
      <c r="E12" s="60"/>
      <c r="F12" s="32" t="s">
        <v>59</v>
      </c>
      <c r="G12" s="33" t="s">
        <v>60</v>
      </c>
      <c r="H12" s="33" t="s">
        <v>61</v>
      </c>
      <c r="I12" s="33" t="s">
        <v>62</v>
      </c>
      <c r="J12" s="33" t="s">
        <v>0</v>
      </c>
    </row>
    <row r="13" spans="2:10" ht="50.25">
      <c r="B13" s="26"/>
      <c r="C13" s="79"/>
      <c r="D13" s="39" t="s">
        <v>7</v>
      </c>
      <c r="E13" s="19" t="s">
        <v>71</v>
      </c>
      <c r="F13" s="23">
        <v>5</v>
      </c>
      <c r="G13" s="23">
        <v>5</v>
      </c>
      <c r="H13" s="23">
        <v>5</v>
      </c>
      <c r="I13" s="23">
        <v>5</v>
      </c>
      <c r="J13" s="15">
        <f ca="1">SummeWennFett(F13:I13)+(0*NOW())</f>
        <v>20</v>
      </c>
    </row>
    <row r="14" spans="2:10" ht="50.25">
      <c r="B14" s="26"/>
      <c r="C14" s="79"/>
      <c r="D14" s="39" t="s">
        <v>8</v>
      </c>
      <c r="E14" s="19" t="s">
        <v>72</v>
      </c>
      <c r="F14" s="11">
        <v>5</v>
      </c>
      <c r="G14" s="11">
        <v>5</v>
      </c>
      <c r="H14" s="23">
        <v>5</v>
      </c>
      <c r="I14" s="23">
        <v>5</v>
      </c>
      <c r="J14" s="15">
        <f ca="1">SummeWennFett(F14:I14)+(0*NOW())</f>
        <v>10</v>
      </c>
    </row>
    <row r="15" spans="2:10" ht="63">
      <c r="B15" s="26"/>
      <c r="C15" s="79"/>
      <c r="D15" s="36" t="s">
        <v>9</v>
      </c>
      <c r="E15" s="19" t="s">
        <v>73</v>
      </c>
      <c r="F15" s="11">
        <v>5</v>
      </c>
      <c r="G15" s="11">
        <v>5</v>
      </c>
      <c r="H15" s="11">
        <v>5</v>
      </c>
      <c r="I15" s="11">
        <v>5</v>
      </c>
      <c r="J15" s="15">
        <f ca="1">SummeWennFett(F15:I15)+(0*NOW())</f>
        <v>0</v>
      </c>
    </row>
    <row r="16" spans="2:10" ht="37.5">
      <c r="B16" s="26"/>
      <c r="C16" s="79"/>
      <c r="D16" s="39" t="s">
        <v>90</v>
      </c>
      <c r="E16" s="19" t="s">
        <v>96</v>
      </c>
      <c r="F16" s="11">
        <v>5</v>
      </c>
      <c r="G16" s="11">
        <v>5</v>
      </c>
      <c r="H16" s="23">
        <v>5</v>
      </c>
      <c r="I16" s="23">
        <v>5</v>
      </c>
      <c r="J16" s="15">
        <f ca="1">SummeWennFett(F16:I16)+(0*NOW())</f>
        <v>10</v>
      </c>
    </row>
    <row r="17" spans="2:10" ht="12">
      <c r="B17" s="26"/>
      <c r="C17" s="79"/>
      <c r="D17" s="72"/>
      <c r="E17" s="73"/>
      <c r="F17" s="73"/>
      <c r="G17" s="73"/>
      <c r="H17" s="73"/>
      <c r="I17" s="73"/>
      <c r="J17" s="73"/>
    </row>
    <row r="18" spans="2:10" ht="13.5">
      <c r="B18" s="26"/>
      <c r="C18" s="79"/>
      <c r="D18" s="59" t="s">
        <v>10</v>
      </c>
      <c r="E18" s="60"/>
      <c r="F18" s="32" t="s">
        <v>59</v>
      </c>
      <c r="G18" s="33" t="s">
        <v>60</v>
      </c>
      <c r="H18" s="33" t="s">
        <v>61</v>
      </c>
      <c r="I18" s="33" t="s">
        <v>62</v>
      </c>
      <c r="J18" s="33" t="s">
        <v>0</v>
      </c>
    </row>
    <row r="19" spans="2:10" ht="37.5">
      <c r="B19" s="26"/>
      <c r="C19" s="79"/>
      <c r="D19" s="39" t="s">
        <v>11</v>
      </c>
      <c r="E19" s="19" t="s">
        <v>74</v>
      </c>
      <c r="F19" s="11"/>
      <c r="G19" s="11"/>
      <c r="H19" s="11"/>
      <c r="I19" s="11"/>
      <c r="J19" s="15">
        <f ca="1">SummeWennFett(F19:I19)+(0*NOW())</f>
        <v>0</v>
      </c>
    </row>
    <row r="20" spans="2:10" ht="37.5">
      <c r="B20" s="26"/>
      <c r="C20" s="79"/>
      <c r="D20" s="39" t="s">
        <v>88</v>
      </c>
      <c r="E20" s="19" t="s">
        <v>91</v>
      </c>
      <c r="F20" s="23">
        <v>5</v>
      </c>
      <c r="G20" s="11"/>
      <c r="H20" s="12"/>
      <c r="I20" s="12"/>
      <c r="J20" s="15">
        <f ca="1">SummeWennFett(F20:I20)+(0*NOW())</f>
        <v>5</v>
      </c>
    </row>
    <row r="21" spans="2:10" ht="37.5">
      <c r="B21" s="26"/>
      <c r="C21" s="79"/>
      <c r="D21" s="36" t="s">
        <v>87</v>
      </c>
      <c r="E21" s="19" t="s">
        <v>75</v>
      </c>
      <c r="F21" s="23">
        <v>5</v>
      </c>
      <c r="G21" s="23">
        <v>5</v>
      </c>
      <c r="H21" s="23">
        <v>5</v>
      </c>
      <c r="I21" s="23">
        <v>5</v>
      </c>
      <c r="J21" s="15">
        <f ca="1">SummeWennFett(F21:I21)+(0*NOW())</f>
        <v>20</v>
      </c>
    </row>
    <row r="22" spans="2:10" ht="12">
      <c r="B22" s="26"/>
      <c r="C22" s="79"/>
      <c r="D22" s="87"/>
      <c r="E22" s="87"/>
      <c r="F22" s="87"/>
      <c r="G22" s="87"/>
      <c r="H22" s="87"/>
      <c r="I22" s="87"/>
      <c r="J22" s="72"/>
    </row>
    <row r="23" spans="2:10" ht="37.5">
      <c r="B23" s="26"/>
      <c r="C23" s="79"/>
      <c r="D23" s="39" t="s">
        <v>12</v>
      </c>
      <c r="E23" s="19" t="s">
        <v>76</v>
      </c>
      <c r="F23" s="11">
        <v>5</v>
      </c>
      <c r="G23" s="23">
        <v>5</v>
      </c>
      <c r="H23" s="11">
        <v>5</v>
      </c>
      <c r="I23" s="11">
        <v>5</v>
      </c>
      <c r="J23" s="15">
        <f ca="1">SummeWennFett(F23:I23)+(0*NOW())</f>
        <v>5</v>
      </c>
    </row>
    <row r="24" spans="2:13" ht="13.5">
      <c r="B24" s="27"/>
      <c r="C24" s="79"/>
      <c r="D24" s="40">
        <f ca="1">(Minderleistungen($F$7:$I$10)+Minderleistungen($F$13:$I$16)+Minderleistungen($F$19:$I$21)+Minderleistungen($F$23:$I$23))+(0*NOW())</f>
        <v>0</v>
      </c>
      <c r="F24" s="62" t="s">
        <v>13</v>
      </c>
      <c r="G24" s="63"/>
      <c r="H24" s="63"/>
      <c r="I24" s="64"/>
      <c r="J24" s="53">
        <f>SUM(J23)+SUM(J19:J21)+SUM(J13:J16)+SUM(J7:J10)</f>
        <v>120</v>
      </c>
      <c r="M24" s="30"/>
    </row>
    <row r="25" spans="2:10" ht="12">
      <c r="B25" s="27"/>
      <c r="C25" s="79"/>
      <c r="D25" s="34">
        <f ca="1">AnzahlZellenfarbe($A$38,$F$7:$J$23)+(0*NOW())</f>
        <v>24</v>
      </c>
      <c r="F25" s="65" t="s">
        <v>56</v>
      </c>
      <c r="G25" s="66"/>
      <c r="H25" s="66"/>
      <c r="I25" s="67"/>
      <c r="J25" s="54"/>
    </row>
    <row r="26" spans="2:10" ht="13.5">
      <c r="B26" s="27"/>
      <c r="C26" s="79"/>
      <c r="F26" s="28"/>
      <c r="G26" s="28"/>
      <c r="H26" s="28"/>
      <c r="I26" s="28"/>
      <c r="J26" s="29"/>
    </row>
    <row r="27" spans="2:10" ht="17.25" customHeight="1">
      <c r="B27" s="27"/>
      <c r="C27" s="79"/>
      <c r="D27" s="55" t="s">
        <v>77</v>
      </c>
      <c r="E27" s="56"/>
      <c r="F27" s="56"/>
      <c r="G27" s="56"/>
      <c r="H27" s="56"/>
      <c r="I27" s="56"/>
      <c r="J27" s="56"/>
    </row>
    <row r="28" spans="2:12" ht="24.75" customHeight="1">
      <c r="B28" s="24"/>
      <c r="C28" s="79"/>
      <c r="D28" s="39" t="s">
        <v>81</v>
      </c>
      <c r="E28" s="12" t="str">
        <f ca="1">AnzahlZellenfarbe($A$38,$F$7:$J$23)+(0*NOW())&amp;" von 24 Grundkursen"</f>
        <v>24 von 24 Grundkursen</v>
      </c>
      <c r="F28" s="57" t="str">
        <f>IF($D$25&gt;24,IF($D$25=25,"Es wurde "&amp;(D25-24)&amp;" Grundkurs zu viel ausgewählt!","Es wurden "&amp;(D25-24)&amp;" Grundkurse zu viel ausgewählt!"),IF($D$25=24,"Es können keine Grundkurse mehr ausgewählt werden!",IF($D$25=23,"Es muss noch "&amp;(24-D25)&amp;" Grundkurs ausgewählt werden!","Es müssen noch "&amp;(24-D25)&amp;" Grundkurse ausgewählt werden!")))</f>
        <v>Es können keine Grundkurse mehr ausgewählt werden!</v>
      </c>
      <c r="G28" s="58"/>
      <c r="H28" s="58"/>
      <c r="I28" s="58"/>
      <c r="J28" s="58"/>
      <c r="L28" s="30"/>
    </row>
    <row r="29" spans="3:10" ht="24" customHeight="1">
      <c r="C29" s="79"/>
      <c r="D29" s="39" t="s">
        <v>63</v>
      </c>
      <c r="E29" s="12" t="str">
        <f ca="1">(Minderleistungen($F$7:$I$10)+Minderleistungen($F$13:$I$16)+Minderleistungen($F$19:$I$21)+Minderleistungen($F$23:$I$23))+(0*NOW())&amp;" von max. 6 Grundkursen"</f>
        <v>0 von max. 6 Grundkursen</v>
      </c>
      <c r="F29" s="57">
        <f>IF(D24&gt;6,"Sie haben zu viele Minderleistungen im Grundkursbereich!","")</f>
      </c>
      <c r="G29" s="57"/>
      <c r="H29" s="57"/>
      <c r="I29" s="57"/>
      <c r="J29" s="57"/>
    </row>
    <row r="30" spans="3:10" ht="27" customHeight="1">
      <c r="C30" s="80"/>
      <c r="D30" s="39" t="s">
        <v>13</v>
      </c>
      <c r="E30" s="12" t="str">
        <f>J24&amp;" von mind. 120 Punkten"</f>
        <v>120 von mind. 120 Punkten</v>
      </c>
      <c r="F30" s="57" t="str">
        <f>IF(J24&gt;=120,"Sie haben die Mindestpunktzahl im Grundkursbereich erreicht!","Es fehlen Ihnen noch "&amp;(120-J24)&amp;" Punkte zur Mindestpunktzahl im Grundkursbereich!")</f>
        <v>Sie haben die Mindestpunktzahl im Grundkursbereich erreicht!</v>
      </c>
      <c r="G30" s="57"/>
      <c r="H30" s="57"/>
      <c r="I30" s="57"/>
      <c r="J30" s="57"/>
    </row>
    <row r="31" spans="4:10" ht="39" customHeight="1">
      <c r="D31" s="41"/>
      <c r="E31" s="42"/>
      <c r="F31" s="43"/>
      <c r="G31" s="43"/>
      <c r="H31" s="43"/>
      <c r="I31" s="43"/>
      <c r="J31" s="43"/>
    </row>
    <row r="32" spans="3:10" ht="39" customHeight="1">
      <c r="C32" s="21"/>
      <c r="D32" s="41"/>
      <c r="E32" s="42"/>
      <c r="F32" s="43"/>
      <c r="G32" s="43"/>
      <c r="H32" s="43"/>
      <c r="I32" s="43"/>
      <c r="J32" s="43"/>
    </row>
    <row r="33" spans="1:10" ht="26.25" customHeight="1">
      <c r="A33" s="74" t="s">
        <v>82</v>
      </c>
      <c r="B33" s="75"/>
      <c r="C33" s="75"/>
      <c r="D33" s="75"/>
      <c r="E33" s="75"/>
      <c r="F33" s="75"/>
      <c r="G33" s="75"/>
      <c r="H33" s="75"/>
      <c r="I33" s="75"/>
      <c r="J33" s="76"/>
    </row>
    <row r="34" spans="1:10" s="22" customFormat="1" ht="37.5" customHeight="1">
      <c r="A34" s="68" t="s">
        <v>64</v>
      </c>
      <c r="B34" s="69"/>
      <c r="C34" s="69"/>
      <c r="D34" s="69"/>
      <c r="E34" s="69"/>
      <c r="F34" s="69"/>
      <c r="G34" s="69"/>
      <c r="H34" s="69"/>
      <c r="I34" s="69"/>
      <c r="J34" s="70"/>
    </row>
    <row r="35" spans="1:10" ht="55.5" customHeight="1">
      <c r="A35" s="68" t="s">
        <v>80</v>
      </c>
      <c r="B35" s="69"/>
      <c r="C35" s="69"/>
      <c r="D35" s="69"/>
      <c r="E35" s="69"/>
      <c r="F35" s="69"/>
      <c r="G35" s="69"/>
      <c r="H35" s="69"/>
      <c r="I35" s="69"/>
      <c r="J35" s="70"/>
    </row>
    <row r="36" spans="1:10" ht="24" customHeight="1">
      <c r="A36" s="68" t="s">
        <v>83</v>
      </c>
      <c r="B36" s="69"/>
      <c r="C36" s="69"/>
      <c r="D36" s="69"/>
      <c r="E36" s="69"/>
      <c r="F36" s="69"/>
      <c r="G36" s="69"/>
      <c r="H36" s="69"/>
      <c r="I36" s="69"/>
      <c r="J36" s="70"/>
    </row>
    <row r="37" spans="1:10" ht="11.25" customHeight="1">
      <c r="A37" s="37"/>
      <c r="B37" s="37"/>
      <c r="C37" s="37"/>
      <c r="D37" s="44"/>
      <c r="E37" s="44"/>
      <c r="F37" s="44"/>
      <c r="G37" s="44"/>
      <c r="H37" s="44"/>
      <c r="I37" s="44"/>
      <c r="J37" s="44"/>
    </row>
    <row r="38" spans="1:10" ht="15" customHeight="1">
      <c r="A38" s="30"/>
      <c r="D38" s="45"/>
      <c r="E38" s="45"/>
      <c r="F38" s="45"/>
      <c r="G38" s="45"/>
      <c r="H38" s="45"/>
      <c r="I38" s="77" t="s">
        <v>95</v>
      </c>
      <c r="J38" s="77"/>
    </row>
    <row r="114" ht="13.5" customHeight="1"/>
  </sheetData>
  <sheetProtection password="DD98" sheet="1" formatCells="0" selectLockedCells="1"/>
  <mergeCells count="26">
    <mergeCell ref="I38:J38"/>
    <mergeCell ref="A35:J35"/>
    <mergeCell ref="C3:C30"/>
    <mergeCell ref="A36:J36"/>
    <mergeCell ref="A1:J1"/>
    <mergeCell ref="F4:H4"/>
    <mergeCell ref="D22:J22"/>
    <mergeCell ref="D12:E12"/>
    <mergeCell ref="D17:J17"/>
    <mergeCell ref="D18:E18"/>
    <mergeCell ref="A34:J34"/>
    <mergeCell ref="I4:J4"/>
    <mergeCell ref="D11:J11"/>
    <mergeCell ref="A33:J33"/>
    <mergeCell ref="F29:J29"/>
    <mergeCell ref="F30:J30"/>
    <mergeCell ref="A2:J2"/>
    <mergeCell ref="D5:J5"/>
    <mergeCell ref="I3:J3"/>
    <mergeCell ref="J24:J25"/>
    <mergeCell ref="D27:J27"/>
    <mergeCell ref="F28:J28"/>
    <mergeCell ref="D6:E6"/>
    <mergeCell ref="F3:H3"/>
    <mergeCell ref="F24:I24"/>
    <mergeCell ref="F25:I25"/>
  </mergeCells>
  <conditionalFormatting sqref="F23:I23 F7:I10 F13:I15 F19:I21">
    <cfRule type="cellIs" priority="2" dxfId="1" operator="lessThan" stopIfTrue="1">
      <formula>5</formula>
    </cfRule>
  </conditionalFormatting>
  <conditionalFormatting sqref="F16:I16">
    <cfRule type="cellIs" priority="1" dxfId="1" operator="lessThan" stopIfTrue="1">
      <formula>5</formula>
    </cfRule>
  </conditionalFormatting>
  <printOptions/>
  <pageMargins left="0.787401575" right="0.787401575" top="0.984251969" bottom="0.984251969" header="0.4921259845" footer="0.4921259845"/>
  <pageSetup fitToHeight="1"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codeName="Tabelle11"/>
  <dimension ref="A1:N39"/>
  <sheetViews>
    <sheetView tabSelected="1" zoomScaleSheetLayoutView="100" zoomScalePageLayoutView="0" workbookViewId="0" topLeftCell="A1">
      <selection activeCell="L19" sqref="L19:L20"/>
    </sheetView>
  </sheetViews>
  <sheetFormatPr defaultColWidth="11.421875" defaultRowHeight="12.75"/>
  <cols>
    <col min="1" max="1" width="8.7109375" style="14" customWidth="1"/>
    <col min="2" max="2" width="3.7109375" style="14" customWidth="1"/>
    <col min="3" max="3" width="8.28125" style="14" customWidth="1"/>
    <col min="4" max="4" width="3.7109375" style="14" customWidth="1"/>
    <col min="5" max="5" width="9.421875" style="14" customWidth="1"/>
    <col min="6" max="6" width="3.28125" style="14" customWidth="1"/>
    <col min="7" max="7" width="9.7109375" style="14" customWidth="1"/>
    <col min="8" max="8" width="3.7109375" style="14" customWidth="1"/>
    <col min="9" max="9" width="2.7109375" style="14" customWidth="1"/>
    <col min="10" max="10" width="21.57421875" style="14" customWidth="1"/>
    <col min="11" max="11" width="11.421875" style="14" customWidth="1"/>
    <col min="12" max="12" width="12.00390625" style="14" customWidth="1"/>
    <col min="13" max="13" width="11.28125" style="14" customWidth="1"/>
    <col min="14" max="14" width="12.7109375" style="14" customWidth="1"/>
    <col min="15" max="16384" width="11.421875" style="14" customWidth="1"/>
  </cols>
  <sheetData>
    <row r="1" spans="1:14" s="13" customFormat="1" ht="41.25" customHeight="1">
      <c r="A1" s="120" t="s">
        <v>93</v>
      </c>
      <c r="B1" s="120"/>
      <c r="C1" s="120"/>
      <c r="D1" s="120"/>
      <c r="E1" s="120"/>
      <c r="F1" s="120"/>
      <c r="G1" s="120"/>
      <c r="H1" s="120"/>
      <c r="I1" s="120"/>
      <c r="J1" s="120"/>
      <c r="K1" s="120"/>
      <c r="L1" s="120"/>
      <c r="M1" s="120"/>
      <c r="N1" s="120"/>
    </row>
    <row r="4" spans="1:14" ht="18.75" customHeight="1">
      <c r="A4" s="60" t="str">
        <f>"Prüfungsfachkombination Abiturprüfung "&amp;Grundkurse!I4</f>
        <v>Prüfungsfachkombination Abiturprüfung 2012</v>
      </c>
      <c r="B4" s="60"/>
      <c r="C4" s="60"/>
      <c r="D4" s="60"/>
      <c r="E4" s="60"/>
      <c r="F4" s="60"/>
      <c r="G4" s="60"/>
      <c r="H4" s="60"/>
      <c r="I4" s="60"/>
      <c r="J4" s="60"/>
      <c r="K4" s="60"/>
      <c r="L4" s="60"/>
      <c r="M4" s="60"/>
      <c r="N4" s="60"/>
    </row>
    <row r="5" spans="1:14" ht="38.25" customHeight="1">
      <c r="A5" s="89" t="s">
        <v>14</v>
      </c>
      <c r="B5" s="90"/>
      <c r="C5" s="90"/>
      <c r="D5" s="122"/>
      <c r="E5" s="89" t="s">
        <v>15</v>
      </c>
      <c r="F5" s="90"/>
      <c r="G5" s="90"/>
      <c r="H5" s="122"/>
      <c r="I5" s="89" t="s">
        <v>16</v>
      </c>
      <c r="J5" s="90"/>
      <c r="K5" s="102" t="s">
        <v>17</v>
      </c>
      <c r="L5" s="102"/>
      <c r="M5" s="102" t="s">
        <v>18</v>
      </c>
      <c r="N5" s="102"/>
    </row>
    <row r="6" spans="1:14" ht="24.75" customHeight="1">
      <c r="A6" s="103" t="s">
        <v>11</v>
      </c>
      <c r="B6" s="103"/>
      <c r="C6" s="103"/>
      <c r="D6" s="103"/>
      <c r="E6" s="98" t="s">
        <v>89</v>
      </c>
      <c r="F6" s="99"/>
      <c r="G6" s="99"/>
      <c r="H6" s="100"/>
      <c r="I6" s="98" t="s">
        <v>7</v>
      </c>
      <c r="J6" s="99"/>
      <c r="K6" s="103" t="s">
        <v>4</v>
      </c>
      <c r="L6" s="103"/>
      <c r="M6" s="103" t="s">
        <v>52</v>
      </c>
      <c r="N6" s="103"/>
    </row>
    <row r="7" spans="1:14" ht="12">
      <c r="A7" s="101"/>
      <c r="B7" s="101"/>
      <c r="C7" s="101"/>
      <c r="D7" s="101"/>
      <c r="E7" s="101"/>
      <c r="F7" s="101"/>
      <c r="G7" s="101"/>
      <c r="H7" s="101"/>
      <c r="I7" s="101"/>
      <c r="J7" s="101"/>
      <c r="K7" s="101"/>
      <c r="L7" s="101"/>
      <c r="M7" s="101"/>
      <c r="N7" s="101"/>
    </row>
    <row r="8" spans="1:14" ht="38.25" customHeight="1">
      <c r="A8" s="114" t="s">
        <v>44</v>
      </c>
      <c r="B8" s="114"/>
      <c r="C8" s="114"/>
      <c r="D8" s="114"/>
      <c r="E8" s="114"/>
      <c r="F8" s="114"/>
      <c r="G8" s="114"/>
      <c r="H8" s="114"/>
      <c r="I8" s="114"/>
      <c r="J8" s="117" t="str">
        <f>Grundkurse!F4</f>
        <v>Tim Tester</v>
      </c>
      <c r="K8" s="117"/>
      <c r="L8" s="117"/>
      <c r="M8" s="117"/>
      <c r="N8" s="117"/>
    </row>
    <row r="9" spans="1:14" ht="12">
      <c r="A9" s="73"/>
      <c r="B9" s="73"/>
      <c r="C9" s="73"/>
      <c r="D9" s="73"/>
      <c r="E9" s="73"/>
      <c r="F9" s="73"/>
      <c r="G9" s="73"/>
      <c r="H9" s="73"/>
      <c r="I9" s="73"/>
      <c r="J9" s="73"/>
      <c r="K9" s="73"/>
      <c r="L9" s="73"/>
      <c r="M9" s="73"/>
      <c r="N9" s="73"/>
    </row>
    <row r="10" spans="1:14" ht="25.5" customHeight="1">
      <c r="A10" s="115" t="s">
        <v>19</v>
      </c>
      <c r="B10" s="116"/>
      <c r="C10" s="116"/>
      <c r="D10" s="116"/>
      <c r="E10" s="116"/>
      <c r="F10" s="116"/>
      <c r="G10" s="116"/>
      <c r="H10" s="116"/>
      <c r="I10" s="116"/>
      <c r="J10" s="116"/>
      <c r="K10" s="116"/>
      <c r="L10" s="116"/>
      <c r="M10" s="59"/>
      <c r="N10" s="16">
        <f>Grundkurse!J24</f>
        <v>120</v>
      </c>
    </row>
    <row r="11" spans="1:14" ht="12">
      <c r="A11" s="73"/>
      <c r="B11" s="73"/>
      <c r="C11" s="73"/>
      <c r="D11" s="73"/>
      <c r="E11" s="73"/>
      <c r="F11" s="73"/>
      <c r="G11" s="73"/>
      <c r="H11" s="73"/>
      <c r="I11" s="73"/>
      <c r="J11" s="73"/>
      <c r="K11" s="73"/>
      <c r="L11" s="73"/>
      <c r="M11" s="73"/>
      <c r="N11" s="73"/>
    </row>
    <row r="12" spans="1:14" ht="13.5">
      <c r="A12" s="121" t="s">
        <v>20</v>
      </c>
      <c r="B12" s="121"/>
      <c r="C12" s="121"/>
      <c r="D12" s="121"/>
      <c r="E12" s="121"/>
      <c r="F12" s="121"/>
      <c r="G12" s="121"/>
      <c r="H12" s="121"/>
      <c r="I12" s="125"/>
      <c r="J12" s="121" t="s">
        <v>21</v>
      </c>
      <c r="K12" s="121"/>
      <c r="L12" s="121"/>
      <c r="M12" s="121"/>
      <c r="N12" s="121"/>
    </row>
    <row r="13" spans="1:14" ht="12">
      <c r="A13" s="102" t="s">
        <v>59</v>
      </c>
      <c r="B13" s="102"/>
      <c r="C13" s="102" t="s">
        <v>60</v>
      </c>
      <c r="D13" s="102"/>
      <c r="E13" s="113" t="s">
        <v>61</v>
      </c>
      <c r="F13" s="113"/>
      <c r="G13" s="102" t="s">
        <v>62</v>
      </c>
      <c r="H13" s="102"/>
      <c r="I13" s="125"/>
      <c r="J13" s="118" t="s">
        <v>22</v>
      </c>
      <c r="K13" s="119"/>
      <c r="L13" s="17" t="s">
        <v>23</v>
      </c>
      <c r="M13" s="17" t="s">
        <v>24</v>
      </c>
      <c r="N13" s="17" t="s">
        <v>0</v>
      </c>
    </row>
    <row r="14" spans="1:14" ht="12">
      <c r="A14" s="102"/>
      <c r="B14" s="102"/>
      <c r="C14" s="102"/>
      <c r="D14" s="102"/>
      <c r="E14" s="113"/>
      <c r="F14" s="113"/>
      <c r="G14" s="102"/>
      <c r="H14" s="102"/>
      <c r="I14" s="125"/>
      <c r="J14" s="95" t="s">
        <v>32</v>
      </c>
      <c r="K14" s="97"/>
      <c r="L14" s="18"/>
      <c r="M14" s="18"/>
      <c r="N14" s="18"/>
    </row>
    <row r="15" spans="1:14" ht="14.25" customHeight="1">
      <c r="A15" s="123">
        <v>5</v>
      </c>
      <c r="B15" s="112" t="s">
        <v>25</v>
      </c>
      <c r="C15" s="123">
        <v>5</v>
      </c>
      <c r="D15" s="112" t="s">
        <v>25</v>
      </c>
      <c r="E15" s="123">
        <v>5</v>
      </c>
      <c r="F15" s="112" t="s">
        <v>25</v>
      </c>
      <c r="G15" s="123">
        <v>5</v>
      </c>
      <c r="H15" s="112" t="s">
        <v>25</v>
      </c>
      <c r="I15" s="125"/>
      <c r="J15" s="111" t="s">
        <v>26</v>
      </c>
      <c r="K15" s="112"/>
      <c r="L15" s="123">
        <v>5</v>
      </c>
      <c r="M15" s="127"/>
      <c r="N15" s="126">
        <f>IF(M15="",L15*4,ROUNDDOWN((L15*2+M15)*4/3,0))</f>
        <v>20</v>
      </c>
    </row>
    <row r="16" spans="1:14" ht="14.25" customHeight="1">
      <c r="A16" s="124"/>
      <c r="B16" s="97"/>
      <c r="C16" s="124"/>
      <c r="D16" s="97"/>
      <c r="E16" s="124"/>
      <c r="F16" s="97"/>
      <c r="G16" s="124"/>
      <c r="H16" s="97"/>
      <c r="I16" s="125"/>
      <c r="J16" s="95" t="str">
        <f>A6</f>
        <v>Mathematik</v>
      </c>
      <c r="K16" s="97"/>
      <c r="L16" s="124"/>
      <c r="M16" s="128"/>
      <c r="N16" s="126"/>
    </row>
    <row r="17" spans="1:14" ht="14.25" customHeight="1">
      <c r="A17" s="123">
        <v>5</v>
      </c>
      <c r="B17" s="112" t="s">
        <v>25</v>
      </c>
      <c r="C17" s="123">
        <v>5</v>
      </c>
      <c r="D17" s="112" t="s">
        <v>25</v>
      </c>
      <c r="E17" s="123">
        <v>5</v>
      </c>
      <c r="F17" s="112" t="s">
        <v>25</v>
      </c>
      <c r="G17" s="123">
        <v>5</v>
      </c>
      <c r="H17" s="112" t="s">
        <v>25</v>
      </c>
      <c r="I17" s="125"/>
      <c r="J17" s="111" t="s">
        <v>27</v>
      </c>
      <c r="K17" s="112"/>
      <c r="L17" s="123">
        <v>5</v>
      </c>
      <c r="M17" s="127"/>
      <c r="N17" s="126">
        <f>IF(M17="",L17*4,ROUNDDOWN((L17*2+M17)*4/3,0))</f>
        <v>20</v>
      </c>
    </row>
    <row r="18" spans="1:14" ht="14.25" customHeight="1">
      <c r="A18" s="124"/>
      <c r="B18" s="97"/>
      <c r="C18" s="124"/>
      <c r="D18" s="97"/>
      <c r="E18" s="124"/>
      <c r="F18" s="97"/>
      <c r="G18" s="124"/>
      <c r="H18" s="97"/>
      <c r="I18" s="125"/>
      <c r="J18" s="95" t="str">
        <f>E6</f>
        <v>Gesundheitslehre</v>
      </c>
      <c r="K18" s="97"/>
      <c r="L18" s="124"/>
      <c r="M18" s="128"/>
      <c r="N18" s="126"/>
    </row>
    <row r="19" spans="9:14" ht="14.25" customHeight="1">
      <c r="I19" s="125"/>
      <c r="J19" s="111" t="s">
        <v>28</v>
      </c>
      <c r="K19" s="112"/>
      <c r="L19" s="123">
        <v>5</v>
      </c>
      <c r="M19" s="127"/>
      <c r="N19" s="126">
        <f>IF(M19="",L19*4,ROUNDDOWN((L19*2+M19)*4/3,0))</f>
        <v>20</v>
      </c>
    </row>
    <row r="20" spans="1:14" ht="14.25" customHeight="1">
      <c r="A20" s="104" t="s">
        <v>39</v>
      </c>
      <c r="B20" s="105"/>
      <c r="C20" s="105"/>
      <c r="D20" s="105"/>
      <c r="E20" s="105"/>
      <c r="F20" s="106"/>
      <c r="G20" s="111">
        <f>(A15+A17+C15+C17+E15+E17+G15+G17)*2</f>
        <v>80</v>
      </c>
      <c r="H20" s="112"/>
      <c r="I20" s="125"/>
      <c r="J20" s="95" t="str">
        <f>I6</f>
        <v>Politik &amp; Wirtschaft</v>
      </c>
      <c r="K20" s="97"/>
      <c r="L20" s="124"/>
      <c r="M20" s="128"/>
      <c r="N20" s="126"/>
    </row>
    <row r="21" spans="1:14" ht="14.25" customHeight="1">
      <c r="A21" s="138" t="s">
        <v>54</v>
      </c>
      <c r="B21" s="139"/>
      <c r="C21" s="139"/>
      <c r="D21" s="139"/>
      <c r="E21" s="139"/>
      <c r="F21" s="140"/>
      <c r="G21" s="95"/>
      <c r="H21" s="97"/>
      <c r="I21" s="125"/>
      <c r="J21" s="111" t="s">
        <v>29</v>
      </c>
      <c r="K21" s="112"/>
      <c r="L21" s="91" t="s">
        <v>1</v>
      </c>
      <c r="M21" s="133">
        <v>5</v>
      </c>
      <c r="N21" s="129">
        <f>M21*4</f>
        <v>20</v>
      </c>
    </row>
    <row r="22" spans="1:14" ht="14.25" customHeight="1">
      <c r="A22" s="34">
        <f>MinderleistungenLK(A15:A15)+MinderleistungenLK(C15:C15)+MinderleistungenLK(E15:E15)+MinderleistungenLK(G15:G15)+MinderleistungenLK(A17:A17)+MinderleistungenLK(C17:C17)+MinderleistungenLK(E17:E17)+MinderleistungenLK(G17:G17)</f>
        <v>0</v>
      </c>
      <c r="I22" s="125"/>
      <c r="J22" s="95" t="str">
        <f>K6</f>
        <v>Deutsch</v>
      </c>
      <c r="K22" s="97"/>
      <c r="L22" s="91"/>
      <c r="M22" s="134"/>
      <c r="N22" s="130"/>
    </row>
    <row r="23" spans="1:14" ht="14.25" customHeight="1">
      <c r="A23" s="34"/>
      <c r="I23" s="125"/>
      <c r="J23" s="111" t="s">
        <v>30</v>
      </c>
      <c r="K23" s="112"/>
      <c r="L23" s="126" t="s">
        <v>1</v>
      </c>
      <c r="M23" s="133">
        <v>5</v>
      </c>
      <c r="N23" s="129">
        <f>M23*4</f>
        <v>20</v>
      </c>
    </row>
    <row r="24" spans="1:14" ht="12.75" customHeight="1">
      <c r="A24" s="34"/>
      <c r="I24" s="125"/>
      <c r="J24" s="95" t="str">
        <f>M6</f>
        <v>Physik</v>
      </c>
      <c r="K24" s="97"/>
      <c r="L24" s="126"/>
      <c r="M24" s="134"/>
      <c r="N24" s="130"/>
    </row>
    <row r="25" spans="1:14" ht="12">
      <c r="A25" s="110" t="s">
        <v>77</v>
      </c>
      <c r="B25" s="110"/>
      <c r="C25" s="110"/>
      <c r="D25" s="110"/>
      <c r="E25" s="110"/>
      <c r="F25" s="110"/>
      <c r="G25" s="110"/>
      <c r="I25" s="125"/>
      <c r="J25" s="111" t="s">
        <v>31</v>
      </c>
      <c r="K25" s="112"/>
      <c r="L25" s="136"/>
      <c r="M25" s="129"/>
      <c r="N25" s="126">
        <f>IF(L25=" ","",L25*4)</f>
        <v>0</v>
      </c>
    </row>
    <row r="26" spans="1:14" ht="14.25" customHeight="1">
      <c r="A26" s="110"/>
      <c r="B26" s="110"/>
      <c r="C26" s="110"/>
      <c r="D26" s="110"/>
      <c r="E26" s="110"/>
      <c r="F26" s="110"/>
      <c r="G26" s="110"/>
      <c r="I26" s="125"/>
      <c r="J26" s="95" t="s">
        <v>32</v>
      </c>
      <c r="K26" s="97"/>
      <c r="L26" s="137"/>
      <c r="M26" s="130"/>
      <c r="N26" s="126"/>
    </row>
    <row r="27" ht="12">
      <c r="I27" s="125"/>
    </row>
    <row r="28" spans="1:14" ht="13.5" customHeight="1">
      <c r="A28" s="88" t="s">
        <v>79</v>
      </c>
      <c r="B28" s="88"/>
      <c r="C28" s="88"/>
      <c r="D28" s="88"/>
      <c r="E28" s="88"/>
      <c r="F28" s="88"/>
      <c r="G28" s="88"/>
      <c r="I28" s="125"/>
      <c r="J28" s="92" t="s">
        <v>33</v>
      </c>
      <c r="K28" s="93"/>
      <c r="L28" s="93"/>
      <c r="M28" s="94"/>
      <c r="N28" s="129">
        <f>SUM(N15:N26)</f>
        <v>100</v>
      </c>
    </row>
    <row r="29" spans="1:14" ht="12" customHeight="1">
      <c r="A29" s="91" t="str">
        <f>A22&amp;" von max. 3 Minderleistungen"</f>
        <v>0 von max. 3 Minderleistungen</v>
      </c>
      <c r="B29" s="91"/>
      <c r="C29" s="91"/>
      <c r="D29" s="91"/>
      <c r="E29" s="57">
        <f>IF(A22&gt;3,"Sie haben zu viele Minderleistungen im Leistungsbereich!","")</f>
      </c>
      <c r="F29" s="57"/>
      <c r="G29" s="57"/>
      <c r="I29" s="125"/>
      <c r="J29" s="95" t="s">
        <v>34</v>
      </c>
      <c r="K29" s="96"/>
      <c r="L29" s="96"/>
      <c r="M29" s="97"/>
      <c r="N29" s="130"/>
    </row>
    <row r="30" spans="1:14" ht="13.5" customHeight="1">
      <c r="A30" s="91"/>
      <c r="B30" s="91"/>
      <c r="C30" s="91"/>
      <c r="D30" s="91"/>
      <c r="E30" s="57"/>
      <c r="F30" s="57"/>
      <c r="G30" s="57"/>
      <c r="I30" s="125"/>
      <c r="J30" s="92" t="s">
        <v>36</v>
      </c>
      <c r="K30" s="93"/>
      <c r="L30" s="93"/>
      <c r="M30" s="94"/>
      <c r="N30" s="129">
        <f>G20</f>
        <v>80</v>
      </c>
    </row>
    <row r="31" spans="1:14" ht="13.5" customHeight="1">
      <c r="A31" s="91"/>
      <c r="B31" s="91"/>
      <c r="C31" s="91"/>
      <c r="D31" s="91"/>
      <c r="E31" s="57"/>
      <c r="F31" s="57"/>
      <c r="G31" s="57"/>
      <c r="I31" s="125"/>
      <c r="J31" s="95" t="s">
        <v>54</v>
      </c>
      <c r="K31" s="96"/>
      <c r="L31" s="96"/>
      <c r="M31" s="97"/>
      <c r="N31" s="130"/>
    </row>
    <row r="32" spans="9:14" ht="13.5" customHeight="1">
      <c r="I32" s="125"/>
      <c r="J32" s="92" t="s">
        <v>37</v>
      </c>
      <c r="K32" s="93"/>
      <c r="L32" s="93"/>
      <c r="M32" s="94"/>
      <c r="N32" s="129">
        <f>N10</f>
        <v>120</v>
      </c>
    </row>
    <row r="33" spans="1:14" ht="13.5" customHeight="1">
      <c r="A33" s="88" t="s">
        <v>78</v>
      </c>
      <c r="B33" s="88"/>
      <c r="C33" s="88"/>
      <c r="D33" s="88"/>
      <c r="E33" s="88"/>
      <c r="F33" s="88"/>
      <c r="G33" s="88"/>
      <c r="I33" s="125"/>
      <c r="J33" s="95" t="s">
        <v>56</v>
      </c>
      <c r="K33" s="96"/>
      <c r="L33" s="96"/>
      <c r="M33" s="97"/>
      <c r="N33" s="130"/>
    </row>
    <row r="34" spans="1:14" ht="13.5" customHeight="1">
      <c r="A34" s="91" t="str">
        <f>(A39-1)&amp;" von max. 2 Minderleistungen, wobei nur ein LK als Minder- leistung erlaubt ist! "</f>
        <v>0 von max. 2 Minderleistungen, wobei nur ein LK als Minder- leistung erlaubt ist! </v>
      </c>
      <c r="B34" s="91"/>
      <c r="C34" s="91"/>
      <c r="D34" s="91"/>
      <c r="E34" s="57">
        <f>IF(OR(C39&gt;1,E39&gt;2,G39&gt;2),"Sie haben zu viele Minderleistungen im Abiturbereich!","")</f>
      </c>
      <c r="F34" s="57"/>
      <c r="G34" s="57"/>
      <c r="I34" s="125"/>
      <c r="J34" s="104" t="s">
        <v>38</v>
      </c>
      <c r="K34" s="105"/>
      <c r="L34" s="105"/>
      <c r="M34" s="106"/>
      <c r="N34" s="131">
        <f>SUM(N28:N33)</f>
        <v>300</v>
      </c>
    </row>
    <row r="35" spans="1:14" ht="13.5" customHeight="1">
      <c r="A35" s="91"/>
      <c r="B35" s="91"/>
      <c r="C35" s="91"/>
      <c r="D35" s="91"/>
      <c r="E35" s="57"/>
      <c r="F35" s="57"/>
      <c r="G35" s="57"/>
      <c r="I35" s="125"/>
      <c r="J35" s="138" t="s">
        <v>57</v>
      </c>
      <c r="K35" s="139"/>
      <c r="L35" s="139"/>
      <c r="M35" s="140"/>
      <c r="N35" s="132"/>
    </row>
    <row r="36" spans="1:14" ht="12">
      <c r="A36" s="91"/>
      <c r="B36" s="91"/>
      <c r="C36" s="91"/>
      <c r="D36" s="91"/>
      <c r="E36" s="57"/>
      <c r="F36" s="57"/>
      <c r="G36" s="57"/>
      <c r="I36" s="125"/>
      <c r="J36" s="104" t="s">
        <v>35</v>
      </c>
      <c r="K36" s="105"/>
      <c r="L36" s="105"/>
      <c r="M36" s="106"/>
      <c r="N36" s="135">
        <f>IF(OR(A22&gt;3,OR(C39&gt;1,E39&gt;2,G39&gt;2),Grundkurse!D24&gt;6),"nicht bestanden",VLOOKUP(N34,Punkteverteilung!A6:C37,3))</f>
        <v>4</v>
      </c>
    </row>
    <row r="37" spans="1:14" ht="13.5" customHeight="1">
      <c r="A37" s="91"/>
      <c r="B37" s="91"/>
      <c r="C37" s="91"/>
      <c r="D37" s="91"/>
      <c r="E37" s="57"/>
      <c r="F37" s="57"/>
      <c r="G37" s="57"/>
      <c r="I37" s="125"/>
      <c r="J37" s="107"/>
      <c r="K37" s="108"/>
      <c r="L37" s="108"/>
      <c r="M37" s="109"/>
      <c r="N37" s="135"/>
    </row>
    <row r="38" spans="1:7" ht="24.75">
      <c r="A38" s="35" t="s">
        <v>65</v>
      </c>
      <c r="B38" s="35"/>
      <c r="C38" s="35" t="s">
        <v>66</v>
      </c>
      <c r="D38" s="35"/>
      <c r="E38" s="34" t="s">
        <v>67</v>
      </c>
      <c r="F38" s="35"/>
      <c r="G38" s="34" t="s">
        <v>68</v>
      </c>
    </row>
    <row r="39" spans="1:7" ht="12">
      <c r="A39" s="35">
        <f>MinderleistungenAbi(N15:N15)+MinderleistungenAbi(N17:N17)+MinderleistungenAbi(N19:N19)+MinderleistungenAbi(N21:N21)+MinderleistungenAbi(N23:N23)+MinderleistungenAbi(N25:N25)</f>
        <v>1</v>
      </c>
      <c r="B39" s="35"/>
      <c r="C39" s="35">
        <f>MinderleistungenAbi(N15:N15)+MinderleistungenAbi(N17:N17)</f>
        <v>0</v>
      </c>
      <c r="D39" s="35"/>
      <c r="E39" s="35">
        <f>MinderleistungenAbi(N15:N15)+MinderleistungenAbi(N17:N17)+MinderleistungenAbi(N19:N19)+MinderleistungenAbi(N21:N21)+MinderleistungenAbi(N23:N23)</f>
        <v>0</v>
      </c>
      <c r="F39" s="35"/>
      <c r="G39" s="35">
        <f>MinderleistungenAbi(N15:N15)+MinderleistungenAbi(N17:N17)+MinderleistungenAbi(N19:N19)+MinderleistungenAbi(N21:N21)+MinderleistungenAbi(N25:N25)</f>
        <v>1</v>
      </c>
    </row>
  </sheetData>
  <sheetProtection password="DD98" sheet="1" selectLockedCells="1"/>
  <mergeCells count="97">
    <mergeCell ref="D17:D18"/>
    <mergeCell ref="J35:M35"/>
    <mergeCell ref="A21:F21"/>
    <mergeCell ref="G20:H21"/>
    <mergeCell ref="E17:E18"/>
    <mergeCell ref="F17:F18"/>
    <mergeCell ref="G17:G18"/>
    <mergeCell ref="H17:H18"/>
    <mergeCell ref="A17:A18"/>
    <mergeCell ref="B17:B18"/>
    <mergeCell ref="C17:C18"/>
    <mergeCell ref="J29:M29"/>
    <mergeCell ref="N36:N37"/>
    <mergeCell ref="L23:L24"/>
    <mergeCell ref="N23:N24"/>
    <mergeCell ref="N30:N31"/>
    <mergeCell ref="N32:N33"/>
    <mergeCell ref="N28:N29"/>
    <mergeCell ref="L25:L26"/>
    <mergeCell ref="N25:N26"/>
    <mergeCell ref="M25:M26"/>
    <mergeCell ref="N34:N35"/>
    <mergeCell ref="M23:M24"/>
    <mergeCell ref="N21:N22"/>
    <mergeCell ref="J33:M33"/>
    <mergeCell ref="J22:K22"/>
    <mergeCell ref="J23:K23"/>
    <mergeCell ref="J34:M34"/>
    <mergeCell ref="J28:M28"/>
    <mergeCell ref="M21:M22"/>
    <mergeCell ref="J19:K19"/>
    <mergeCell ref="M15:M16"/>
    <mergeCell ref="N19:N20"/>
    <mergeCell ref="L17:L18"/>
    <mergeCell ref="L19:L20"/>
    <mergeCell ref="L21:L22"/>
    <mergeCell ref="J21:K21"/>
    <mergeCell ref="E15:E16"/>
    <mergeCell ref="J24:K24"/>
    <mergeCell ref="A20:F20"/>
    <mergeCell ref="G15:G16"/>
    <mergeCell ref="N15:N16"/>
    <mergeCell ref="N17:N18"/>
    <mergeCell ref="M17:M18"/>
    <mergeCell ref="M19:M20"/>
    <mergeCell ref="J17:K17"/>
    <mergeCell ref="J18:K18"/>
    <mergeCell ref="A6:D6"/>
    <mergeCell ref="J20:K20"/>
    <mergeCell ref="I6:J6"/>
    <mergeCell ref="K5:L5"/>
    <mergeCell ref="L15:L16"/>
    <mergeCell ref="I12:I37"/>
    <mergeCell ref="A15:A16"/>
    <mergeCell ref="B15:B16"/>
    <mergeCell ref="C15:C16"/>
    <mergeCell ref="D15:D16"/>
    <mergeCell ref="C13:D14"/>
    <mergeCell ref="F15:F16"/>
    <mergeCell ref="A1:N1"/>
    <mergeCell ref="A12:H12"/>
    <mergeCell ref="J12:N12"/>
    <mergeCell ref="A9:N9"/>
    <mergeCell ref="E5:H5"/>
    <mergeCell ref="H15:H16"/>
    <mergeCell ref="A11:N11"/>
    <mergeCell ref="A5:D5"/>
    <mergeCell ref="A8:I8"/>
    <mergeCell ref="A10:M10"/>
    <mergeCell ref="J8:N8"/>
    <mergeCell ref="A4:N4"/>
    <mergeCell ref="J32:M32"/>
    <mergeCell ref="J13:K13"/>
    <mergeCell ref="J14:K14"/>
    <mergeCell ref="J15:K15"/>
    <mergeCell ref="J16:K16"/>
    <mergeCell ref="K6:L6"/>
    <mergeCell ref="J36:M37"/>
    <mergeCell ref="A25:G26"/>
    <mergeCell ref="J25:K25"/>
    <mergeCell ref="J26:K26"/>
    <mergeCell ref="A28:G28"/>
    <mergeCell ref="E13:F14"/>
    <mergeCell ref="A34:D37"/>
    <mergeCell ref="E34:G37"/>
    <mergeCell ref="G13:H14"/>
    <mergeCell ref="A13:B14"/>
    <mergeCell ref="A33:G33"/>
    <mergeCell ref="I5:J5"/>
    <mergeCell ref="A29:D31"/>
    <mergeCell ref="E29:G31"/>
    <mergeCell ref="J30:M30"/>
    <mergeCell ref="J31:M31"/>
    <mergeCell ref="E6:H6"/>
    <mergeCell ref="A7:N7"/>
    <mergeCell ref="M5:N5"/>
    <mergeCell ref="M6:N6"/>
  </mergeCells>
  <conditionalFormatting sqref="M21:M24 L15:L20 A15:A18 C15:C18 E15:E18 G15:G18">
    <cfRule type="cellIs" priority="2" dxfId="1" operator="lessThan" stopIfTrue="1">
      <formula>5</formula>
    </cfRule>
  </conditionalFormatting>
  <conditionalFormatting sqref="L25:L26">
    <cfRule type="cellIs" priority="1" dxfId="0" operator="lessThan" stopIfTrue="1">
      <formula>5</formula>
    </cfRule>
  </conditionalFormatting>
  <printOptions/>
  <pageMargins left="0.787401575" right="0.787401575" top="0.984251969" bottom="0.984251969" header="0.4921259845" footer="0.4921259845"/>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codeName="Tabelle12"/>
  <dimension ref="A2:F37"/>
  <sheetViews>
    <sheetView zoomScalePageLayoutView="0" workbookViewId="0" topLeftCell="A1">
      <selection activeCell="A1" sqref="A1:IV16384"/>
    </sheetView>
  </sheetViews>
  <sheetFormatPr defaultColWidth="11.421875" defaultRowHeight="12.75"/>
  <cols>
    <col min="1" max="2" width="11.421875" style="1" customWidth="1"/>
    <col min="3" max="3" width="22.7109375" style="1" customWidth="1"/>
    <col min="4" max="16384" width="11.421875" style="1" customWidth="1"/>
  </cols>
  <sheetData>
    <row r="2" spans="1:5" s="4" customFormat="1" ht="12">
      <c r="A2" s="143" t="s">
        <v>48</v>
      </c>
      <c r="B2" s="143"/>
      <c r="C2" s="143"/>
      <c r="D2" s="143"/>
      <c r="E2" s="143"/>
    </row>
    <row r="4" spans="1:3" ht="12">
      <c r="A4" s="141" t="s">
        <v>40</v>
      </c>
      <c r="B4" s="142"/>
      <c r="C4" s="6" t="s">
        <v>43</v>
      </c>
    </row>
    <row r="5" spans="1:6" ht="12">
      <c r="A5" s="7" t="s">
        <v>41</v>
      </c>
      <c r="B5" s="8" t="s">
        <v>42</v>
      </c>
      <c r="C5" s="9"/>
      <c r="F5" s="1" t="s">
        <v>1</v>
      </c>
    </row>
    <row r="6" spans="1:3" ht="12">
      <c r="A6" s="2">
        <v>0</v>
      </c>
      <c r="B6" s="2">
        <v>299</v>
      </c>
      <c r="C6" s="10" t="s">
        <v>50</v>
      </c>
    </row>
    <row r="7" spans="1:6" ht="12">
      <c r="A7" s="3">
        <v>300</v>
      </c>
      <c r="B7" s="3">
        <v>300</v>
      </c>
      <c r="C7" s="5">
        <v>4</v>
      </c>
      <c r="F7" s="1" t="s">
        <v>1</v>
      </c>
    </row>
    <row r="8" spans="1:3" ht="12">
      <c r="A8" s="3">
        <v>301</v>
      </c>
      <c r="B8" s="3">
        <v>318</v>
      </c>
      <c r="C8" s="5">
        <v>3.9</v>
      </c>
    </row>
    <row r="9" spans="1:3" ht="12">
      <c r="A9" s="3">
        <v>319</v>
      </c>
      <c r="B9" s="3">
        <v>336</v>
      </c>
      <c r="C9" s="5">
        <v>3.8</v>
      </c>
    </row>
    <row r="10" spans="1:3" ht="12">
      <c r="A10" s="3">
        <v>337</v>
      </c>
      <c r="B10" s="3">
        <v>354</v>
      </c>
      <c r="C10" s="5">
        <v>3.7</v>
      </c>
    </row>
    <row r="11" spans="1:3" ht="12">
      <c r="A11" s="3">
        <v>355</v>
      </c>
      <c r="B11" s="3">
        <v>372</v>
      </c>
      <c r="C11" s="5">
        <v>3.6</v>
      </c>
    </row>
    <row r="12" spans="1:3" ht="12">
      <c r="A12" s="3">
        <v>373</v>
      </c>
      <c r="B12" s="3">
        <v>390</v>
      </c>
      <c r="C12" s="5">
        <v>3.5</v>
      </c>
    </row>
    <row r="13" spans="1:3" ht="12">
      <c r="A13" s="3">
        <v>391</v>
      </c>
      <c r="B13" s="3">
        <v>408</v>
      </c>
      <c r="C13" s="5">
        <v>3.4</v>
      </c>
    </row>
    <row r="14" spans="1:3" ht="12">
      <c r="A14" s="3">
        <v>409</v>
      </c>
      <c r="B14" s="3">
        <v>426</v>
      </c>
      <c r="C14" s="5">
        <v>3.3</v>
      </c>
    </row>
    <row r="15" spans="1:3" ht="12">
      <c r="A15" s="3">
        <v>427</v>
      </c>
      <c r="B15" s="3">
        <v>444</v>
      </c>
      <c r="C15" s="5">
        <v>3.2</v>
      </c>
    </row>
    <row r="16" spans="1:3" ht="12">
      <c r="A16" s="3">
        <v>445</v>
      </c>
      <c r="B16" s="3">
        <v>462</v>
      </c>
      <c r="C16" s="5">
        <v>3.1</v>
      </c>
    </row>
    <row r="17" spans="1:3" ht="12">
      <c r="A17" s="3">
        <v>463</v>
      </c>
      <c r="B17" s="3">
        <v>480</v>
      </c>
      <c r="C17" s="5">
        <v>3</v>
      </c>
    </row>
    <row r="18" spans="1:3" ht="12">
      <c r="A18" s="3">
        <v>481</v>
      </c>
      <c r="B18" s="3">
        <v>498</v>
      </c>
      <c r="C18" s="5">
        <v>2.9</v>
      </c>
    </row>
    <row r="19" spans="1:3" ht="12">
      <c r="A19" s="3">
        <v>499</v>
      </c>
      <c r="B19" s="3">
        <v>516</v>
      </c>
      <c r="C19" s="5">
        <v>2.8</v>
      </c>
    </row>
    <row r="20" spans="1:3" ht="12">
      <c r="A20" s="3">
        <v>517</v>
      </c>
      <c r="B20" s="3">
        <v>534</v>
      </c>
      <c r="C20" s="5">
        <v>2.7</v>
      </c>
    </row>
    <row r="21" spans="1:3" ht="12">
      <c r="A21" s="3">
        <v>535</v>
      </c>
      <c r="B21" s="3">
        <v>552</v>
      </c>
      <c r="C21" s="5">
        <v>2.6</v>
      </c>
    </row>
    <row r="22" spans="1:3" ht="12">
      <c r="A22" s="3">
        <v>553</v>
      </c>
      <c r="B22" s="3">
        <v>570</v>
      </c>
      <c r="C22" s="5">
        <v>2.5</v>
      </c>
    </row>
    <row r="23" spans="1:3" ht="12">
      <c r="A23" s="3">
        <v>571</v>
      </c>
      <c r="B23" s="3">
        <v>588</v>
      </c>
      <c r="C23" s="5">
        <v>2.4</v>
      </c>
    </row>
    <row r="24" spans="1:3" ht="12">
      <c r="A24" s="3">
        <v>589</v>
      </c>
      <c r="B24" s="3">
        <v>606</v>
      </c>
      <c r="C24" s="5">
        <v>2.3</v>
      </c>
    </row>
    <row r="25" spans="1:3" ht="12">
      <c r="A25" s="3">
        <v>607</v>
      </c>
      <c r="B25" s="3">
        <v>624</v>
      </c>
      <c r="C25" s="5">
        <v>2.2</v>
      </c>
    </row>
    <row r="26" spans="1:3" ht="12">
      <c r="A26" s="3">
        <v>625</v>
      </c>
      <c r="B26" s="3">
        <v>642</v>
      </c>
      <c r="C26" s="5">
        <v>2.1</v>
      </c>
    </row>
    <row r="27" spans="1:3" ht="12">
      <c r="A27" s="3">
        <v>643</v>
      </c>
      <c r="B27" s="3">
        <v>660</v>
      </c>
      <c r="C27" s="5">
        <v>2</v>
      </c>
    </row>
    <row r="28" spans="1:3" ht="12">
      <c r="A28" s="3">
        <v>661</v>
      </c>
      <c r="B28" s="3">
        <v>678</v>
      </c>
      <c r="C28" s="5">
        <v>1.9</v>
      </c>
    </row>
    <row r="29" spans="1:3" ht="12">
      <c r="A29" s="3">
        <v>679</v>
      </c>
      <c r="B29" s="3">
        <v>696</v>
      </c>
      <c r="C29" s="5">
        <v>1.8</v>
      </c>
    </row>
    <row r="30" spans="1:3" ht="12">
      <c r="A30" s="3">
        <v>697</v>
      </c>
      <c r="B30" s="3">
        <v>714</v>
      </c>
      <c r="C30" s="5">
        <v>1.7</v>
      </c>
    </row>
    <row r="31" spans="1:3" ht="12">
      <c r="A31" s="3">
        <v>715</v>
      </c>
      <c r="B31" s="3">
        <v>732</v>
      </c>
      <c r="C31" s="5">
        <v>1.6</v>
      </c>
    </row>
    <row r="32" spans="1:3" ht="12">
      <c r="A32" s="3">
        <v>733</v>
      </c>
      <c r="B32" s="3">
        <v>750</v>
      </c>
      <c r="C32" s="5">
        <v>1.5</v>
      </c>
    </row>
    <row r="33" spans="1:3" ht="12">
      <c r="A33" s="3">
        <v>751</v>
      </c>
      <c r="B33" s="3">
        <v>768</v>
      </c>
      <c r="C33" s="5">
        <v>1.4</v>
      </c>
    </row>
    <row r="34" spans="1:3" ht="12">
      <c r="A34" s="3">
        <v>769</v>
      </c>
      <c r="B34" s="3">
        <v>786</v>
      </c>
      <c r="C34" s="5">
        <v>1.3</v>
      </c>
    </row>
    <row r="35" spans="1:3" ht="12">
      <c r="A35" s="3">
        <v>787</v>
      </c>
      <c r="B35" s="3">
        <v>804</v>
      </c>
      <c r="C35" s="5">
        <v>1.2</v>
      </c>
    </row>
    <row r="36" spans="1:3" ht="12">
      <c r="A36" s="3">
        <v>805</v>
      </c>
      <c r="B36" s="3">
        <v>822</v>
      </c>
      <c r="C36" s="5">
        <v>1.1</v>
      </c>
    </row>
    <row r="37" spans="1:3" ht="12">
      <c r="A37" s="3">
        <v>823</v>
      </c>
      <c r="B37" s="3">
        <v>900</v>
      </c>
      <c r="C37" s="5">
        <v>1</v>
      </c>
    </row>
  </sheetData>
  <sheetProtection password="DD98" sheet="1" selectLockedCells="1" selectUnlockedCells="1"/>
  <mergeCells count="2">
    <mergeCell ref="A4:B4"/>
    <mergeCell ref="A2:E2"/>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Schlosser</dc:creator>
  <cp:keywords/>
  <dc:description/>
  <cp:lastModifiedBy>Michael Schlosser</cp:lastModifiedBy>
  <cp:lastPrinted>2011-09-19T20:09:06Z</cp:lastPrinted>
  <dcterms:created xsi:type="dcterms:W3CDTF">2004-06-01T15:34:07Z</dcterms:created>
  <dcterms:modified xsi:type="dcterms:W3CDTF">2011-10-23T17:21:54Z</dcterms:modified>
  <cp:category/>
  <cp:version/>
  <cp:contentType/>
  <cp:contentStatus/>
</cp:coreProperties>
</file>